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M:\Legal\The Data Protection Team\FOI &amp; EIR\Data Hub\Data\Trade Union Facility Time - Annual\"/>
    </mc:Choice>
  </mc:AlternateContent>
  <xr:revisionPtr revIDLastSave="0" documentId="8_{A469F139-91F8-400F-B924-FD02B04B257B}" xr6:coauthVersionLast="47" xr6:coauthVersionMax="47" xr10:uidLastSave="{00000000-0000-0000-0000-000000000000}"/>
  <bookViews>
    <workbookView xWindow="-120" yWindow="-120" windowWidth="21840" windowHeight="13020" xr2:uid="{00000000-000D-0000-FFFF-FFFF00000000}"/>
  </bookViews>
  <sheets>
    <sheet name="2024 25" sheetId="23" r:id="rId1"/>
    <sheet name="2023 24" sheetId="22" r:id="rId2"/>
    <sheet name="Central - Summary 2022 23 " sheetId="18" r:id="rId3"/>
    <sheet name="Schools - Summary 2022 23" sheetId="19" r:id="rId4"/>
    <sheet name="Central - Summary 2021 22 " sheetId="3" r:id="rId5"/>
    <sheet name="Schools - Summary 2021 22" sheetId="5" r:id="rId6"/>
    <sheet name="Central - Summary 2020 21" sheetId="6" r:id="rId7"/>
    <sheet name="Schools - Summary 2020 21" sheetId="7" r:id="rId8"/>
    <sheet name="Central - Summary 2019 20" sheetId="8" r:id="rId9"/>
    <sheet name="Schools - Summary 2019 20" sheetId="9" r:id="rId10"/>
    <sheet name="Central - Summary 2018 19" sheetId="10" r:id="rId11"/>
    <sheet name="Schools - Summary 2018 19" sheetId="11" r:id="rId12"/>
    <sheet name="Central - Summary 2017 18" sheetId="12" r:id="rId13"/>
    <sheet name="Schools - Summary 2017 18" sheetId="13" r:id="rId14"/>
    <sheet name="2016 17" sheetId="14" r:id="rId15"/>
    <sheet name="2015 16" sheetId="15" r:id="rId16"/>
    <sheet name="2014 15" sheetId="16" r:id="rId17"/>
    <sheet name="2013 14" sheetId="17" r:id="rId18"/>
  </sheets>
  <externalReferences>
    <externalReference r:id="rId1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 i="23" l="1"/>
  <c r="B37" i="23"/>
  <c r="C24" i="23"/>
  <c r="B24" i="23"/>
  <c r="C33" i="22"/>
  <c r="B33" i="22"/>
  <c r="C24" i="22"/>
  <c r="B24" i="22"/>
  <c r="B21" i="19"/>
  <c r="B23" i="19" s="1"/>
  <c r="B21" i="18"/>
  <c r="B23" i="18" s="1"/>
  <c r="B6" i="18"/>
  <c r="G7" i="15" l="1"/>
  <c r="F7" i="15"/>
  <c r="G7" i="14"/>
  <c r="F7" i="14"/>
  <c r="B23" i="13"/>
  <c r="B6" i="13"/>
  <c r="B23" i="12"/>
  <c r="B6" i="12"/>
  <c r="B28" i="11"/>
  <c r="B23" i="11"/>
  <c r="B28" i="10"/>
  <c r="B23" i="10"/>
  <c r="B23" i="9"/>
  <c r="B23" i="8"/>
  <c r="B23" i="7"/>
  <c r="B23" i="6"/>
  <c r="B6" i="6"/>
  <c r="B28" i="5"/>
  <c r="B23" i="5"/>
  <c r="B23" i="3"/>
</calcChain>
</file>

<file path=xl/sharedStrings.xml><?xml version="1.0" encoding="utf-8"?>
<sst xmlns="http://schemas.openxmlformats.org/spreadsheetml/2006/main" count="493" uniqueCount="92">
  <si>
    <t>Annex A</t>
  </si>
  <si>
    <t>Table 1</t>
  </si>
  <si>
    <t>Relevant Union Officials</t>
  </si>
  <si>
    <t>What was the total number of your employees who were relevant union officals during the relevant period?</t>
  </si>
  <si>
    <t>Number of employees who were relevant union officals during the relevant period</t>
  </si>
  <si>
    <t xml:space="preserve">Full-time equivalent employee number </t>
  </si>
  <si>
    <t>Table 2</t>
  </si>
  <si>
    <t xml:space="preserve">Percentage of time spent on facility time </t>
  </si>
  <si>
    <t>How many of your employees who were relevant union officials employed during the relevant period spent a) 0% b) 1 - 50% c) 51 - 99% d) 100% of their working hours on facility time?</t>
  </si>
  <si>
    <t>Percentage of time</t>
  </si>
  <si>
    <t>Number of employees</t>
  </si>
  <si>
    <t>1 - 50%</t>
  </si>
  <si>
    <t xml:space="preserve">51 - 99% </t>
  </si>
  <si>
    <t xml:space="preserve">Table 3 </t>
  </si>
  <si>
    <t xml:space="preserve">Percentage of pay bill spent on facility time </t>
  </si>
  <si>
    <t>Provide the figures requested in the first column of the table below to determine the percentage of your total pay bill spent on paying employees who were relevant union officials for facility time during thr relevant period</t>
  </si>
  <si>
    <t xml:space="preserve">First Column </t>
  </si>
  <si>
    <t xml:space="preserve">Figures </t>
  </si>
  <si>
    <t xml:space="preserve">Provide the total cost of facility time </t>
  </si>
  <si>
    <t>Provide the total pay bill</t>
  </si>
  <si>
    <t>Provide the percentage of the total pay bill spent on facility time, calculated as:
(total cost of facility time / total pay bill) x 100</t>
  </si>
  <si>
    <t>Table 4</t>
  </si>
  <si>
    <t xml:space="preserve">Paid trade union activities </t>
  </si>
  <si>
    <t>As a percentage of total paid facility time hours, how many hours were spent by employees who were relevant union officals during the relevant period on paid trade union activities?</t>
  </si>
  <si>
    <t>Time spent on paid trade union activities as a percentage of total paid facility time hours calculated as:
(total hours spent on paid trade union activities by relevant union officials during the relevant period / total paid facility time hours) X 100</t>
  </si>
  <si>
    <t>Provide the figures requested in the first column of the table below to determine the percentage of your total pay bill spent on paying employees who were relevant union officials for facility time during the relevant period</t>
  </si>
  <si>
    <t>Trade Union Facility Time for year 2016/2017 - as at 31 March 2017</t>
  </si>
  <si>
    <t>Total number of staff who are TU reps - headcount &amp; FTE</t>
  </si>
  <si>
    <t>TU reps who spend up to 50% of their time on TU duties</t>
  </si>
  <si>
    <t>Estimate of spending on Unions as a % of total pay bill</t>
  </si>
  <si>
    <t>H/C</t>
  </si>
  <si>
    <t>FTE</t>
  </si>
  <si>
    <t>Wage Bill</t>
  </si>
  <si>
    <t>TU Cost</t>
  </si>
  <si>
    <t>Percentage</t>
  </si>
  <si>
    <t>Non-Schools</t>
  </si>
  <si>
    <t>Schools*</t>
  </si>
  <si>
    <t>*Funded separately from Schools' budgets</t>
  </si>
  <si>
    <t>Names of all Trade Unions represented in the Local Authority</t>
  </si>
  <si>
    <t>AEP</t>
  </si>
  <si>
    <t>ASCL</t>
  </si>
  <si>
    <t>ATL</t>
  </si>
  <si>
    <t>BMA</t>
  </si>
  <si>
    <t>Community</t>
  </si>
  <si>
    <t>GMB</t>
  </si>
  <si>
    <t>NAHT</t>
  </si>
  <si>
    <t>NASUWT</t>
  </si>
  <si>
    <t>NUT</t>
  </si>
  <si>
    <t>Prospect</t>
  </si>
  <si>
    <t>RCN</t>
  </si>
  <si>
    <t>UCATT</t>
  </si>
  <si>
    <t>Unite</t>
  </si>
  <si>
    <t>Unison</t>
  </si>
  <si>
    <t>Trade Union Facility Time for year 2015/16 - as at 31 March 2016</t>
  </si>
  <si>
    <t>Trade Union Facility Time for year 2014/15 - as at 31 March 2015</t>
  </si>
  <si>
    <t>BACM</t>
  </si>
  <si>
    <t>BECTU</t>
  </si>
  <si>
    <t>NAIEA</t>
  </si>
  <si>
    <t>Trade Union Facility Time for year 2013/14 - as at 31 March 2014</t>
  </si>
  <si>
    <t>2023-24</t>
  </si>
  <si>
    <t>NCC</t>
  </si>
  <si>
    <t>School</t>
  </si>
  <si>
    <t>Workforce Count</t>
  </si>
  <si>
    <t>5000-9999</t>
  </si>
  <si>
    <t>1500-5000</t>
  </si>
  <si>
    <t>Trade union representatives and full-time equivalents (FTE)</t>
  </si>
  <si>
    <t>How many employees were trade union representatives from 1 April 2023 to 31 March 2024?</t>
  </si>
  <si>
    <t xml:space="preserve">Of the number of trade union representatives indicated in step 2, what is their total FTE? </t>
  </si>
  <si>
    <t>Percentage of working hours spent on facility time</t>
  </si>
  <si>
    <t>Total pay bill and facility time costs</t>
  </si>
  <si>
    <t>Paid trade union activities</t>
  </si>
  <si>
    <t>How many hours in total did union representatives spend on paid facility time during the period?</t>
  </si>
  <si>
    <t>How many hours in total did union representatives spend on paid trade union activities during the period?</t>
  </si>
  <si>
    <t>Percentage of total paid facility time on paid trade union activities</t>
  </si>
  <si>
    <t>2024-25</t>
  </si>
  <si>
    <t>Step 1</t>
  </si>
  <si>
    <t>5,001 to 9,999</t>
  </si>
  <si>
    <t>Step 2</t>
  </si>
  <si>
    <t>How many employees were trade union representatives from 1 April 2024 to 31 March 2025?</t>
  </si>
  <si>
    <t>Step 3</t>
  </si>
  <si>
    <t>Step 4</t>
  </si>
  <si>
    <t>Step 5</t>
  </si>
  <si>
    <t>Percentage of total pay bill on facility time</t>
  </si>
  <si>
    <t>Is this correct (referencing step 4)</t>
  </si>
  <si>
    <t>Step 6</t>
  </si>
  <si>
    <t>Step 7</t>
  </si>
  <si>
    <r>
      <t>Paid Facility Time</t>
    </r>
    <r>
      <rPr>
        <sz val="11"/>
        <color theme="1"/>
        <rFont val="Calibri"/>
        <family val="2"/>
        <scheme val="minor"/>
      </rPr>
      <t xml:space="preserve"> – broken down into ‘Paid TU Activities’ and ‘TU Duties’.</t>
    </r>
  </si>
  <si>
    <r>
      <t>1.</t>
    </r>
    <r>
      <rPr>
        <sz val="7"/>
        <color theme="1"/>
        <rFont val="Times New Roman"/>
        <family val="1"/>
      </rPr>
      <t xml:space="preserve">       </t>
    </r>
    <r>
      <rPr>
        <sz val="11"/>
        <color theme="1"/>
        <rFont val="Calibri"/>
        <family val="2"/>
        <scheme val="minor"/>
      </rPr>
      <t xml:space="preserve">‘Paid TU Activities’ – </t>
    </r>
    <r>
      <rPr>
        <b/>
        <u/>
        <sz val="11"/>
        <color theme="1"/>
        <rFont val="Calibri"/>
        <family val="2"/>
        <scheme val="minor"/>
      </rPr>
      <t>Only ‘training’ is paid.</t>
    </r>
  </si>
  <si>
    <r>
      <t>o</t>
    </r>
    <r>
      <rPr>
        <sz val="7"/>
        <color theme="1"/>
        <rFont val="Times New Roman"/>
        <family val="1"/>
      </rPr>
      <t xml:space="preserve">   </t>
    </r>
    <r>
      <rPr>
        <sz val="11"/>
        <color theme="1"/>
        <rFont val="Calibri"/>
        <family val="2"/>
        <scheme val="minor"/>
      </rPr>
      <t>Examples of ‘Paid TU Activities’ include training, attending TU meetings, TU admin, strikes.</t>
    </r>
  </si>
  <si>
    <r>
      <t>2.</t>
    </r>
    <r>
      <rPr>
        <sz val="7"/>
        <color theme="1"/>
        <rFont val="Times New Roman"/>
        <family val="1"/>
      </rPr>
      <t xml:space="preserve">       </t>
    </r>
    <r>
      <rPr>
        <sz val="11"/>
        <color theme="1"/>
        <rFont val="Calibri"/>
        <family val="2"/>
        <scheme val="minor"/>
      </rPr>
      <t>‘TU Duties’.</t>
    </r>
  </si>
  <si>
    <r>
      <t>o</t>
    </r>
    <r>
      <rPr>
        <sz val="7"/>
        <color theme="1"/>
        <rFont val="Times New Roman"/>
        <family val="1"/>
      </rPr>
      <t xml:space="preserve">   </t>
    </r>
    <r>
      <rPr>
        <sz val="11"/>
        <color theme="1"/>
        <rFont val="Calibri"/>
        <family val="2"/>
        <scheme val="minor"/>
      </rPr>
      <t>Examples of ‘TU Duties’ include representing members, negotiating.</t>
    </r>
  </si>
  <si>
    <r>
      <t>Unpaid Activities</t>
    </r>
    <r>
      <rPr>
        <sz val="11"/>
        <color theme="1"/>
        <rFont val="Calibri"/>
        <family val="2"/>
        <scheme val="minor"/>
      </rPr>
      <t xml:space="preserve"> – do not include in reporting.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</si>
</sst>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quot;£&quot;#,##0.00"/>
    <numFmt numFmtId="165" formatCode="0.0000"/>
    <numFmt numFmtId="166" formatCode="#,##0.0000_ ;[Red]\-#,##0.0000\ "/>
  </numFmts>
  <fonts count="13"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ourier New"/>
      <family val="3"/>
    </font>
    <font>
      <b/>
      <sz val="10"/>
      <name val="Arial"/>
      <family val="2"/>
    </font>
    <font>
      <sz val="10"/>
      <name val="Arial"/>
      <family val="2"/>
    </font>
    <font>
      <sz val="10"/>
      <color rgb="FF00B0F0"/>
      <name val="Arial"/>
      <family val="2"/>
    </font>
    <font>
      <sz val="12"/>
      <name val="Arial"/>
      <family val="2"/>
    </font>
    <font>
      <b/>
      <sz val="11"/>
      <color rgb="FF0B0C0C"/>
      <name val="Aptos"/>
      <family val="2"/>
    </font>
    <font>
      <b/>
      <sz val="11"/>
      <color theme="1"/>
      <name val="Aptos"/>
      <family val="2"/>
    </font>
    <font>
      <sz val="11"/>
      <name val="Calibri"/>
      <family val="2"/>
      <scheme val="minor"/>
    </font>
    <font>
      <sz val="7"/>
      <color theme="1"/>
      <name val="Times New Roman"/>
      <family val="1"/>
    </font>
    <font>
      <b/>
      <u/>
      <sz val="11"/>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131">
    <xf numFmtId="0" fontId="0" fillId="0" borderId="0" xfId="0"/>
    <xf numFmtId="0" fontId="1" fillId="0" borderId="0" xfId="0" applyFont="1"/>
    <xf numFmtId="0" fontId="0" fillId="0" borderId="1" xfId="0" applyBorder="1" applyAlignment="1">
      <alignment vertical="top" wrapText="1"/>
    </xf>
    <xf numFmtId="0" fontId="0" fillId="0" borderId="2" xfId="0" applyBorder="1" applyAlignment="1">
      <alignment vertical="top" wrapText="1"/>
    </xf>
    <xf numFmtId="0" fontId="0" fillId="0" borderId="1" xfId="0" applyBorder="1"/>
    <xf numFmtId="0" fontId="0" fillId="0" borderId="2" xfId="0" applyBorder="1"/>
    <xf numFmtId="9" fontId="0" fillId="0" borderId="3" xfId="0" applyNumberFormat="1" applyBorder="1" applyAlignment="1">
      <alignment horizontal="center"/>
    </xf>
    <xf numFmtId="0" fontId="0" fillId="0" borderId="3" xfId="0" applyBorder="1" applyAlignment="1">
      <alignment horizontal="center"/>
    </xf>
    <xf numFmtId="9" fontId="0" fillId="0" borderId="4" xfId="0" applyNumberFormat="1" applyBorder="1" applyAlignment="1">
      <alignment horizontal="center"/>
    </xf>
    <xf numFmtId="0" fontId="2" fillId="0" borderId="1" xfId="0" applyFont="1" applyBorder="1"/>
    <xf numFmtId="0" fontId="2" fillId="0" borderId="2" xfId="0" applyFont="1" applyBorder="1"/>
    <xf numFmtId="0" fontId="0" fillId="0" borderId="3" xfId="0" applyBorder="1" applyAlignment="1">
      <alignment wrapText="1"/>
    </xf>
    <xf numFmtId="0" fontId="0" fillId="0" borderId="3" xfId="0" applyBorder="1"/>
    <xf numFmtId="0" fontId="0" fillId="0" borderId="4" xfId="0" applyBorder="1" applyAlignment="1">
      <alignment wrapText="1"/>
    </xf>
    <xf numFmtId="0" fontId="0" fillId="0" borderId="5" xfId="0" applyBorder="1" applyAlignment="1">
      <alignment wrapText="1"/>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2" fontId="0" fillId="0" borderId="6" xfId="0" applyNumberFormat="1" applyBorder="1" applyAlignment="1">
      <alignment horizontal="center"/>
    </xf>
    <xf numFmtId="164" fontId="0" fillId="0" borderId="7" xfId="0" applyNumberFormat="1" applyBorder="1" applyAlignment="1">
      <alignment horizontal="center"/>
    </xf>
    <xf numFmtId="164" fontId="0" fillId="0" borderId="0" xfId="0" applyNumberFormat="1"/>
    <xf numFmtId="10" fontId="0" fillId="0" borderId="6" xfId="0" applyNumberFormat="1" applyBorder="1" applyAlignment="1">
      <alignment horizontal="center" vertical="center"/>
    </xf>
    <xf numFmtId="10" fontId="0" fillId="0" borderId="8" xfId="0" applyNumberFormat="1" applyBorder="1" applyAlignment="1">
      <alignment horizontal="center" vertical="center" wrapText="1"/>
    </xf>
    <xf numFmtId="0" fontId="1" fillId="0" borderId="0" xfId="0" applyFont="1" applyAlignment="1">
      <alignment vertical="center"/>
    </xf>
    <xf numFmtId="0" fontId="0" fillId="0" borderId="0" xfId="0" applyAlignment="1">
      <alignment horizontal="left" vertical="center" indent="4"/>
    </xf>
    <xf numFmtId="0" fontId="3" fillId="0" borderId="0" xfId="0" applyFont="1" applyAlignment="1">
      <alignment horizontal="left" vertical="center" indent="7"/>
    </xf>
    <xf numFmtId="0" fontId="0" fillId="0" borderId="0" xfId="0" applyAlignment="1">
      <alignment vertical="center"/>
    </xf>
    <xf numFmtId="164" fontId="0" fillId="0" borderId="7" xfId="0" applyNumberFormat="1" applyBorder="1" applyAlignment="1">
      <alignment horizontal="center" vertical="center"/>
    </xf>
    <xf numFmtId="0" fontId="0" fillId="0" borderId="4" xfId="0" applyBorder="1"/>
    <xf numFmtId="0" fontId="0" fillId="0" borderId="6" xfId="0" applyBorder="1"/>
    <xf numFmtId="0" fontId="0" fillId="0" borderId="7" xfId="0" applyBorder="1"/>
    <xf numFmtId="8" fontId="0" fillId="0" borderId="7" xfId="0" applyNumberFormat="1" applyBorder="1"/>
    <xf numFmtId="0" fontId="0" fillId="0" borderId="8" xfId="0" applyBorder="1"/>
    <xf numFmtId="0" fontId="4" fillId="0" borderId="0" xfId="0" applyFont="1"/>
    <xf numFmtId="0" fontId="4" fillId="2" borderId="3" xfId="0" applyFont="1" applyFill="1" applyBorder="1" applyAlignment="1">
      <alignment horizontal="left"/>
    </xf>
    <xf numFmtId="0" fontId="4" fillId="2" borderId="10" xfId="0" applyFont="1" applyFill="1" applyBorder="1" applyAlignment="1">
      <alignment horizontal="left"/>
    </xf>
    <xf numFmtId="0" fontId="4" fillId="2" borderId="7" xfId="0" applyFont="1" applyFill="1" applyBorder="1" applyAlignment="1">
      <alignment horizontal="left"/>
    </xf>
    <xf numFmtId="0" fontId="4" fillId="2" borderId="11" xfId="0" applyFont="1" applyFill="1" applyBorder="1"/>
    <xf numFmtId="0" fontId="4" fillId="2" borderId="12" xfId="0" applyFont="1" applyFill="1" applyBorder="1"/>
    <xf numFmtId="0" fontId="4" fillId="2" borderId="13" xfId="0" applyFont="1" applyFill="1" applyBorder="1"/>
    <xf numFmtId="0" fontId="4" fillId="0" borderId="14" xfId="0" applyFont="1" applyBorder="1"/>
    <xf numFmtId="0" fontId="4" fillId="0" borderId="3" xfId="0" applyFont="1" applyBorder="1" applyAlignment="1">
      <alignment horizontal="left"/>
    </xf>
    <xf numFmtId="0" fontId="4" fillId="0" borderId="10" xfId="0" applyFont="1" applyBorder="1" applyAlignment="1">
      <alignment horizontal="left"/>
    </xf>
    <xf numFmtId="0" fontId="4" fillId="0" borderId="7" xfId="0" applyFont="1" applyBorder="1" applyAlignment="1">
      <alignment horizontal="left"/>
    </xf>
    <xf numFmtId="8" fontId="5" fillId="0" borderId="3" xfId="0" applyNumberFormat="1" applyFont="1" applyBorder="1" applyAlignment="1">
      <alignment horizontal="left"/>
    </xf>
    <xf numFmtId="164" fontId="0" fillId="0" borderId="10" xfId="0" applyNumberFormat="1" applyBorder="1" applyAlignment="1">
      <alignment horizontal="left"/>
    </xf>
    <xf numFmtId="165" fontId="0" fillId="0" borderId="7" xfId="0" applyNumberFormat="1" applyBorder="1" applyAlignment="1">
      <alignment horizontal="left"/>
    </xf>
    <xf numFmtId="0" fontId="4" fillId="0" borderId="15" xfId="0" applyFont="1" applyBorder="1"/>
    <xf numFmtId="0" fontId="4" fillId="0" borderId="4" xfId="0" applyFont="1" applyBorder="1" applyAlignment="1">
      <alignment horizontal="left"/>
    </xf>
    <xf numFmtId="0" fontId="4" fillId="0" borderId="16" xfId="0" applyFont="1" applyBorder="1" applyAlignment="1">
      <alignment horizontal="left"/>
    </xf>
    <xf numFmtId="0" fontId="4" fillId="0" borderId="6" xfId="0" applyFont="1" applyBorder="1" applyAlignment="1">
      <alignment horizontal="left"/>
    </xf>
    <xf numFmtId="8" fontId="5" fillId="0" borderId="4" xfId="0" applyNumberFormat="1" applyFont="1" applyBorder="1" applyAlignment="1">
      <alignment horizontal="left"/>
    </xf>
    <xf numFmtId="8" fontId="0" fillId="0" borderId="16" xfId="0" applyNumberFormat="1" applyBorder="1" applyAlignment="1">
      <alignment horizontal="left"/>
    </xf>
    <xf numFmtId="8" fontId="4" fillId="3" borderId="10" xfId="0" applyNumberFormat="1" applyFont="1" applyFill="1" applyBorder="1" applyAlignment="1">
      <alignment horizontal="left"/>
    </xf>
    <xf numFmtId="166" fontId="4" fillId="3" borderId="10" xfId="0" applyNumberFormat="1" applyFont="1" applyFill="1" applyBorder="1" applyAlignment="1">
      <alignment horizontal="left"/>
    </xf>
    <xf numFmtId="0" fontId="6" fillId="0" borderId="0" xfId="0" applyFont="1"/>
    <xf numFmtId="0" fontId="7" fillId="0" borderId="0" xfId="0" applyFont="1" applyAlignment="1">
      <alignment horizontal="left" vertical="center" indent="4"/>
    </xf>
    <xf numFmtId="0" fontId="7" fillId="0" borderId="0" xfId="0" applyFont="1"/>
    <xf numFmtId="8" fontId="0" fillId="0" borderId="3" xfId="0" applyNumberFormat="1" applyBorder="1" applyAlignment="1">
      <alignment horizontal="left"/>
    </xf>
    <xf numFmtId="0" fontId="0" fillId="0" borderId="7" xfId="0" applyBorder="1" applyAlignment="1">
      <alignment horizontal="left"/>
    </xf>
    <xf numFmtId="8" fontId="0" fillId="0" borderId="4" xfId="0" applyNumberFormat="1" applyBorder="1" applyAlignment="1">
      <alignment horizontal="left"/>
    </xf>
    <xf numFmtId="0" fontId="0" fillId="0" borderId="6" xfId="0" applyBorder="1" applyAlignment="1">
      <alignment horizontal="left"/>
    </xf>
    <xf numFmtId="164" fontId="4" fillId="3" borderId="10" xfId="0" applyNumberFormat="1" applyFont="1" applyFill="1" applyBorder="1" applyAlignment="1">
      <alignment horizontal="left"/>
    </xf>
    <xf numFmtId="0" fontId="4" fillId="3" borderId="10" xfId="0" applyFont="1" applyFill="1" applyBorder="1" applyAlignment="1">
      <alignment horizontal="left"/>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1" xfId="0" applyBorder="1"/>
    <xf numFmtId="0" fontId="0" fillId="4" borderId="15" xfId="0" applyFill="1" applyBorder="1" applyAlignment="1">
      <alignment horizontal="center" vertical="center"/>
    </xf>
    <xf numFmtId="0" fontId="0" fillId="0" borderId="1" xfId="0" applyBorder="1" applyAlignment="1">
      <alignment wrapText="1"/>
    </xf>
    <xf numFmtId="0" fontId="0" fillId="4" borderId="2" xfId="0" applyFill="1" applyBorder="1" applyAlignment="1">
      <alignment horizontal="center" vertical="center"/>
    </xf>
    <xf numFmtId="0" fontId="0" fillId="4" borderId="14" xfId="0" applyFill="1" applyBorder="1" applyAlignment="1">
      <alignment horizontal="center" vertical="center"/>
    </xf>
    <xf numFmtId="0" fontId="0" fillId="4" borderId="6" xfId="0" applyFill="1" applyBorder="1" applyAlignment="1">
      <alignment horizontal="center" vertical="center"/>
    </xf>
    <xf numFmtId="0" fontId="0" fillId="0" borderId="0" xfId="0" applyAlignment="1">
      <alignment wrapText="1"/>
    </xf>
    <xf numFmtId="0" fontId="1" fillId="0" borderId="0" xfId="0" applyFont="1" applyAlignment="1">
      <alignment wrapText="1"/>
    </xf>
    <xf numFmtId="0" fontId="8" fillId="0" borderId="0" xfId="0" applyFont="1" applyAlignment="1">
      <alignment vertical="center"/>
    </xf>
    <xf numFmtId="0" fontId="1" fillId="0" borderId="1" xfId="0" applyFont="1" applyBorder="1"/>
    <xf numFmtId="0" fontId="1" fillId="0" borderId="22" xfId="0" applyFont="1" applyBorder="1" applyAlignment="1">
      <alignment horizontal="center" vertical="center"/>
    </xf>
    <xf numFmtId="0" fontId="1" fillId="0" borderId="14" xfId="0" applyFont="1" applyBorder="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0" fillId="0" borderId="0" xfId="0" applyAlignment="1">
      <alignment horizontal="center"/>
    </xf>
    <xf numFmtId="0" fontId="0" fillId="4" borderId="25" xfId="0" applyFill="1" applyBorder="1" applyAlignment="1">
      <alignment horizontal="center" vertical="center"/>
    </xf>
    <xf numFmtId="0" fontId="0" fillId="4" borderId="26" xfId="0" applyFill="1" applyBorder="1" applyAlignment="1">
      <alignment horizontal="center" vertical="center"/>
    </xf>
    <xf numFmtId="0" fontId="9" fillId="0" borderId="0" xfId="0" applyFont="1" applyAlignment="1">
      <alignment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0" xfId="0" applyFont="1"/>
    <xf numFmtId="164" fontId="0" fillId="4" borderId="23" xfId="0" applyNumberFormat="1" applyFill="1" applyBorder="1" applyAlignment="1">
      <alignment horizontal="center" vertical="center"/>
    </xf>
    <xf numFmtId="164" fontId="0" fillId="4" borderId="27" xfId="0" applyNumberFormat="1" applyFill="1" applyBorder="1" applyAlignment="1">
      <alignment horizontal="center" vertical="center"/>
    </xf>
    <xf numFmtId="164" fontId="0" fillId="0" borderId="0" xfId="0" applyNumberFormat="1" applyAlignment="1">
      <alignment horizontal="center"/>
    </xf>
    <xf numFmtId="164" fontId="10" fillId="4" borderId="24" xfId="0" applyNumberFormat="1" applyFont="1" applyFill="1" applyBorder="1" applyAlignment="1">
      <alignment horizontal="center" vertical="center"/>
    </xf>
    <xf numFmtId="10" fontId="0" fillId="4" borderId="25" xfId="0" applyNumberFormat="1" applyFill="1" applyBorder="1" applyAlignment="1">
      <alignment horizontal="center" vertical="center"/>
    </xf>
    <xf numFmtId="10" fontId="0" fillId="4" borderId="26" xfId="0" applyNumberFormat="1" applyFill="1" applyBorder="1" applyAlignment="1">
      <alignment horizontal="center" vertical="center"/>
    </xf>
    <xf numFmtId="10" fontId="0" fillId="0" borderId="0" xfId="0" applyNumberFormat="1" applyAlignment="1">
      <alignment horizontal="center" vertical="center"/>
    </xf>
    <xf numFmtId="2" fontId="0" fillId="4" borderId="14" xfId="0" applyNumberFormat="1" applyFill="1" applyBorder="1" applyAlignment="1">
      <alignment horizontal="center" vertical="center"/>
    </xf>
    <xf numFmtId="2" fontId="0" fillId="4" borderId="6" xfId="0" applyNumberFormat="1" applyFill="1" applyBorder="1" applyAlignment="1">
      <alignment horizontal="center" vertical="center"/>
    </xf>
    <xf numFmtId="2" fontId="0" fillId="4" borderId="15" xfId="0" applyNumberFormat="1" applyFill="1" applyBorder="1" applyAlignment="1">
      <alignment horizontal="center" vertical="center"/>
    </xf>
    <xf numFmtId="10" fontId="0" fillId="4" borderId="28" xfId="0" applyNumberFormat="1" applyFill="1" applyBorder="1" applyAlignment="1">
      <alignment horizontal="center" vertical="center" wrapText="1"/>
    </xf>
    <xf numFmtId="10" fontId="0" fillId="0" borderId="0" xfId="0" applyNumberFormat="1" applyAlignment="1">
      <alignment horizontal="center" vertical="center" wrapText="1"/>
    </xf>
    <xf numFmtId="0" fontId="0" fillId="0" borderId="0" xfId="0"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5" fillId="0" borderId="17" xfId="0" applyFont="1" applyBorder="1" applyAlignment="1">
      <alignment horizontal="center"/>
    </xf>
    <xf numFmtId="0" fontId="5" fillId="0" borderId="17" xfId="0" applyFont="1" applyBorder="1" applyAlignment="1">
      <alignment horizontal="center" wrapText="1"/>
    </xf>
    <xf numFmtId="0" fontId="5" fillId="0" borderId="18" xfId="0" applyFont="1" applyBorder="1" applyAlignment="1">
      <alignment horizontal="center" wrapText="1"/>
    </xf>
    <xf numFmtId="0" fontId="4" fillId="0" borderId="1" xfId="0" applyFont="1" applyBorder="1" applyAlignment="1">
      <alignment horizontal="center" wrapText="1"/>
    </xf>
    <xf numFmtId="0" fontId="0" fillId="0" borderId="9" xfId="0" applyBorder="1" applyAlignment="1">
      <alignment horizontal="center" wrapText="1"/>
    </xf>
    <xf numFmtId="0" fontId="4" fillId="0" borderId="9" xfId="0" applyFont="1" applyBorder="1" applyAlignment="1">
      <alignment horizontal="center" wrapText="1"/>
    </xf>
    <xf numFmtId="0" fontId="0" fillId="0" borderId="2" xfId="0" applyBorder="1" applyAlignment="1">
      <alignment horizontal="center" wrapText="1"/>
    </xf>
    <xf numFmtId="0" fontId="4" fillId="0" borderId="2" xfId="0" applyFont="1" applyBorder="1" applyAlignment="1">
      <alignment horizontal="center" wrapText="1"/>
    </xf>
    <xf numFmtId="0" fontId="5" fillId="0" borderId="3" xfId="0" applyFont="1" applyBorder="1" applyAlignment="1">
      <alignment horizontal="center" wrapText="1"/>
    </xf>
    <xf numFmtId="0" fontId="5" fillId="0" borderId="7" xfId="0" applyFont="1" applyBorder="1" applyAlignment="1">
      <alignment horizontal="center" wrapText="1"/>
    </xf>
    <xf numFmtId="0" fontId="0" fillId="5" borderId="15" xfId="0" applyFill="1" applyBorder="1" applyAlignment="1">
      <alignment horizontal="center" vertical="center"/>
    </xf>
    <xf numFmtId="0" fontId="0" fillId="5" borderId="2" xfId="0" applyFill="1" applyBorder="1" applyAlignment="1">
      <alignment horizontal="center" vertical="center"/>
    </xf>
    <xf numFmtId="0" fontId="0" fillId="5" borderId="14"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24" xfId="0" applyFill="1" applyBorder="1" applyAlignment="1">
      <alignment horizontal="center" vertical="center"/>
    </xf>
    <xf numFmtId="0" fontId="0" fillId="5" borderId="26" xfId="0" applyFill="1" applyBorder="1" applyAlignment="1">
      <alignment horizontal="center" vertical="center"/>
    </xf>
    <xf numFmtId="164" fontId="0" fillId="5" borderId="7" xfId="0" applyNumberFormat="1" applyFill="1" applyBorder="1" applyAlignment="1">
      <alignment horizontal="center" vertical="center"/>
    </xf>
    <xf numFmtId="164" fontId="0" fillId="5" borderId="29" xfId="0" applyNumberFormat="1" applyFill="1" applyBorder="1" applyAlignment="1">
      <alignment horizontal="center" vertical="center"/>
    </xf>
    <xf numFmtId="164" fontId="10" fillId="5" borderId="0" xfId="0" applyNumberFormat="1" applyFont="1" applyFill="1" applyAlignment="1">
      <alignment horizontal="center" vertical="center"/>
    </xf>
    <xf numFmtId="10" fontId="0" fillId="5" borderId="6" xfId="0" applyNumberFormat="1" applyFill="1" applyBorder="1" applyAlignment="1">
      <alignment horizontal="center" vertical="center"/>
    </xf>
    <xf numFmtId="10" fontId="0" fillId="5" borderId="26" xfId="0" applyNumberFormat="1" applyFill="1" applyBorder="1" applyAlignment="1">
      <alignment horizontal="center" vertical="center"/>
    </xf>
    <xf numFmtId="2" fontId="0" fillId="5" borderId="14" xfId="0" applyNumberFormat="1" applyFill="1" applyBorder="1" applyAlignment="1">
      <alignment horizontal="center" vertical="center"/>
    </xf>
    <xf numFmtId="2" fontId="0" fillId="5" borderId="6" xfId="0" applyNumberFormat="1" applyFill="1" applyBorder="1" applyAlignment="1">
      <alignment horizontal="center" vertical="center"/>
    </xf>
    <xf numFmtId="2" fontId="0" fillId="5" borderId="15" xfId="0" applyNumberFormat="1" applyFill="1" applyBorder="1" applyAlignment="1">
      <alignment horizontal="center" vertical="center"/>
    </xf>
    <xf numFmtId="10" fontId="0" fillId="5" borderId="28" xfId="0" applyNumberForma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mployee%20Relations/Trade%20Unions/Data%20and%20Reporting/Time%20recording/2022/2022-23%20full%20year%20facility%20time%20reporting%20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 Scales 2022-23"/>
      <sheetName val="Central - Breakdown"/>
      <sheetName val="Central - Summary "/>
      <sheetName val="Schools - Breakdown"/>
      <sheetName val="Schools - Summary"/>
    </sheetNames>
    <sheetDataSet>
      <sheetData sheetId="0" refreshError="1"/>
      <sheetData sheetId="1" refreshError="1">
        <row r="53">
          <cell r="E53">
            <v>45.385405405405422</v>
          </cell>
          <cell r="N53">
            <v>353774.41196791991</v>
          </cell>
        </row>
      </sheetData>
      <sheetData sheetId="2" refreshError="1"/>
      <sheetData sheetId="3" refreshError="1">
        <row r="17">
          <cell r="U17">
            <v>100383.62924656965</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083CF-CA89-485B-B9BE-08EB6E4180D3}">
  <dimension ref="A1:D50"/>
  <sheetViews>
    <sheetView tabSelected="1" workbookViewId="0">
      <selection activeCell="A4" sqref="A4"/>
    </sheetView>
  </sheetViews>
  <sheetFormatPr defaultRowHeight="15" x14ac:dyDescent="0.25"/>
  <cols>
    <col min="1" max="1" width="51.140625" customWidth="1"/>
    <col min="2" max="3" width="32.5703125" style="64" customWidth="1"/>
    <col min="4" max="4" width="32.5703125" customWidth="1"/>
  </cols>
  <sheetData>
    <row r="1" spans="1:4" ht="15.75" thickBot="1" x14ac:dyDescent="0.3">
      <c r="A1" t="s">
        <v>0</v>
      </c>
      <c r="B1" s="100" t="s">
        <v>74</v>
      </c>
      <c r="C1" s="100"/>
    </row>
    <row r="2" spans="1:4" ht="15.75" thickBot="1" x14ac:dyDescent="0.3">
      <c r="A2" t="s">
        <v>75</v>
      </c>
      <c r="B2" s="65" t="s">
        <v>60</v>
      </c>
      <c r="C2" s="66" t="s">
        <v>61</v>
      </c>
    </row>
    <row r="3" spans="1:4" ht="15.75" thickBot="1" x14ac:dyDescent="0.3">
      <c r="A3" s="67" t="s">
        <v>62</v>
      </c>
      <c r="B3" s="68" t="s">
        <v>76</v>
      </c>
      <c r="C3" s="115" t="s">
        <v>64</v>
      </c>
    </row>
    <row r="5" spans="1:4" x14ac:dyDescent="0.25">
      <c r="A5" s="1" t="s">
        <v>77</v>
      </c>
    </row>
    <row r="6" spans="1:4" ht="15.75" thickBot="1" x14ac:dyDescent="0.3">
      <c r="A6" s="1" t="s">
        <v>65</v>
      </c>
    </row>
    <row r="7" spans="1:4" ht="30" x14ac:dyDescent="0.25">
      <c r="A7" s="69" t="s">
        <v>78</v>
      </c>
      <c r="B7" s="116">
        <v>68</v>
      </c>
      <c r="C7" s="117">
        <v>9</v>
      </c>
    </row>
    <row r="8" spans="1:4" ht="30.75" thickBot="1" x14ac:dyDescent="0.3">
      <c r="A8" s="13" t="s">
        <v>67</v>
      </c>
      <c r="B8" s="118">
        <v>60.23</v>
      </c>
      <c r="C8" s="115">
        <v>8</v>
      </c>
    </row>
    <row r="9" spans="1:4" x14ac:dyDescent="0.25">
      <c r="A9" s="73"/>
    </row>
    <row r="10" spans="1:4" x14ac:dyDescent="0.25">
      <c r="A10" s="74" t="s">
        <v>79</v>
      </c>
    </row>
    <row r="11" spans="1:4" x14ac:dyDescent="0.25">
      <c r="A11" s="75" t="s">
        <v>68</v>
      </c>
    </row>
    <row r="12" spans="1:4" ht="15.75" thickBot="1" x14ac:dyDescent="0.3">
      <c r="A12" t="s">
        <v>8</v>
      </c>
    </row>
    <row r="13" spans="1:4" x14ac:dyDescent="0.25">
      <c r="A13" s="76" t="s">
        <v>9</v>
      </c>
      <c r="B13" s="77" t="s">
        <v>10</v>
      </c>
      <c r="C13" s="78" t="s">
        <v>10</v>
      </c>
      <c r="D13" s="1"/>
    </row>
    <row r="14" spans="1:4" x14ac:dyDescent="0.25">
      <c r="A14" s="6">
        <v>0</v>
      </c>
      <c r="B14" s="119">
        <v>32</v>
      </c>
      <c r="C14" s="120">
        <v>3</v>
      </c>
      <c r="D14" s="81"/>
    </row>
    <row r="15" spans="1:4" x14ac:dyDescent="0.25">
      <c r="A15" s="7" t="s">
        <v>11</v>
      </c>
      <c r="B15" s="119">
        <v>19</v>
      </c>
      <c r="C15" s="120">
        <v>4</v>
      </c>
      <c r="D15" s="81"/>
    </row>
    <row r="16" spans="1:4" x14ac:dyDescent="0.25">
      <c r="A16" s="7" t="s">
        <v>12</v>
      </c>
      <c r="B16" s="119">
        <v>7</v>
      </c>
      <c r="C16" s="120">
        <v>1</v>
      </c>
      <c r="D16" s="81"/>
    </row>
    <row r="17" spans="1:4" ht="15.75" thickBot="1" x14ac:dyDescent="0.3">
      <c r="A17" s="8">
        <v>1</v>
      </c>
      <c r="B17" s="118">
        <v>10</v>
      </c>
      <c r="C17" s="121">
        <v>1</v>
      </c>
      <c r="D17" s="81"/>
    </row>
    <row r="19" spans="1:4" x14ac:dyDescent="0.25">
      <c r="A19" s="1" t="s">
        <v>80</v>
      </c>
    </row>
    <row r="20" spans="1:4" ht="15.75" thickBot="1" x14ac:dyDescent="0.3">
      <c r="A20" s="84" t="s">
        <v>69</v>
      </c>
    </row>
    <row r="21" spans="1:4" x14ac:dyDescent="0.25">
      <c r="A21" s="9" t="s">
        <v>16</v>
      </c>
      <c r="B21" s="85" t="s">
        <v>17</v>
      </c>
      <c r="C21" s="86" t="s">
        <v>17</v>
      </c>
      <c r="D21" s="87"/>
    </row>
    <row r="22" spans="1:4" x14ac:dyDescent="0.25">
      <c r="A22" s="12" t="s">
        <v>19</v>
      </c>
      <c r="B22" s="122">
        <v>268875428.5</v>
      </c>
      <c r="C22" s="123">
        <v>73763097</v>
      </c>
      <c r="D22" s="90"/>
    </row>
    <row r="23" spans="1:4" x14ac:dyDescent="0.25">
      <c r="A23" s="11" t="s">
        <v>18</v>
      </c>
      <c r="B23" s="122">
        <v>521400.51</v>
      </c>
      <c r="C23" s="124">
        <v>97346.058162162168</v>
      </c>
      <c r="D23" s="90"/>
    </row>
    <row r="24" spans="1:4" ht="45.75" thickBot="1" x14ac:dyDescent="0.3">
      <c r="A24" s="13" t="s">
        <v>20</v>
      </c>
      <c r="B24" s="125">
        <f>B23/B22</f>
        <v>1.9391898802682895E-3</v>
      </c>
      <c r="C24" s="126">
        <f>C23/C22</f>
        <v>1.319712188361101E-3</v>
      </c>
      <c r="D24" s="94"/>
    </row>
    <row r="25" spans="1:4" x14ac:dyDescent="0.25">
      <c r="A25" s="73"/>
      <c r="B25" s="94"/>
      <c r="C25" s="94"/>
      <c r="D25" s="94"/>
    </row>
    <row r="26" spans="1:4" x14ac:dyDescent="0.25">
      <c r="A26" s="1" t="s">
        <v>81</v>
      </c>
      <c r="B26" s="94"/>
      <c r="C26" s="94"/>
      <c r="D26" s="94"/>
    </row>
    <row r="27" spans="1:4" x14ac:dyDescent="0.25">
      <c r="A27" s="84" t="s">
        <v>82</v>
      </c>
      <c r="B27" s="94"/>
      <c r="C27" s="94"/>
      <c r="D27" s="94"/>
    </row>
    <row r="28" spans="1:4" x14ac:dyDescent="0.25">
      <c r="A28" s="73" t="s">
        <v>83</v>
      </c>
      <c r="B28" s="94"/>
      <c r="C28" s="94"/>
      <c r="D28" s="94"/>
    </row>
    <row r="29" spans="1:4" x14ac:dyDescent="0.25">
      <c r="A29" s="73"/>
      <c r="B29" s="94"/>
      <c r="C29" s="94"/>
      <c r="D29" s="94"/>
    </row>
    <row r="30" spans="1:4" x14ac:dyDescent="0.25">
      <c r="A30" s="74" t="s">
        <v>84</v>
      </c>
      <c r="B30" s="94"/>
      <c r="C30" s="94"/>
      <c r="D30" s="94"/>
    </row>
    <row r="31" spans="1:4" ht="15.75" thickBot="1" x14ac:dyDescent="0.3">
      <c r="A31" s="74" t="s">
        <v>70</v>
      </c>
      <c r="B31" s="94"/>
      <c r="C31" s="94"/>
      <c r="D31" s="94"/>
    </row>
    <row r="32" spans="1:4" ht="30" x14ac:dyDescent="0.25">
      <c r="A32" s="69" t="s">
        <v>71</v>
      </c>
      <c r="B32" s="116">
        <v>28085.44628</v>
      </c>
      <c r="C32" s="127">
        <v>4605.8999999999996</v>
      </c>
      <c r="D32" s="64"/>
    </row>
    <row r="33" spans="1:4" ht="30.75" thickBot="1" x14ac:dyDescent="0.3">
      <c r="A33" s="13" t="s">
        <v>72</v>
      </c>
      <c r="B33" s="128">
        <v>377.47</v>
      </c>
      <c r="C33" s="129">
        <v>56.5</v>
      </c>
      <c r="D33" s="94"/>
    </row>
    <row r="34" spans="1:4" x14ac:dyDescent="0.25">
      <c r="A34" s="73"/>
      <c r="B34" s="94"/>
      <c r="C34" s="94"/>
      <c r="D34" s="94"/>
    </row>
    <row r="35" spans="1:4" x14ac:dyDescent="0.25">
      <c r="A35" s="74" t="s">
        <v>85</v>
      </c>
      <c r="B35" s="94"/>
      <c r="C35" s="94"/>
      <c r="D35" s="94"/>
    </row>
    <row r="36" spans="1:4" ht="15.75" thickBot="1" x14ac:dyDescent="0.3">
      <c r="A36" s="84" t="s">
        <v>73</v>
      </c>
      <c r="B36" s="94"/>
      <c r="C36" s="94"/>
      <c r="D36" s="94"/>
    </row>
    <row r="37" spans="1:4" ht="90.75" thickBot="1" x14ac:dyDescent="0.3">
      <c r="A37" s="14" t="s">
        <v>24</v>
      </c>
      <c r="B37" s="130">
        <f>B33/B32</f>
        <v>1.3440057040104831E-2</v>
      </c>
      <c r="C37" s="130">
        <f>C33/C32</f>
        <v>1.2266875094986866E-2</v>
      </c>
      <c r="D37" s="99"/>
    </row>
    <row r="38" spans="1:4" x14ac:dyDescent="0.25">
      <c r="A38" s="73"/>
      <c r="B38" s="94"/>
      <c r="C38" s="94"/>
      <c r="D38" s="94"/>
    </row>
    <row r="39" spans="1:4" x14ac:dyDescent="0.25">
      <c r="A39" s="73"/>
      <c r="B39" s="94"/>
      <c r="C39" s="94"/>
      <c r="D39" s="94"/>
    </row>
    <row r="40" spans="1:4" x14ac:dyDescent="0.25">
      <c r="A40" s="73"/>
      <c r="B40" s="94"/>
      <c r="C40" s="94"/>
      <c r="D40" s="94"/>
    </row>
    <row r="41" spans="1:4" x14ac:dyDescent="0.25">
      <c r="A41" s="73"/>
      <c r="B41" s="94"/>
      <c r="C41" s="94"/>
      <c r="D41" s="94"/>
    </row>
    <row r="42" spans="1:4" x14ac:dyDescent="0.25">
      <c r="A42" s="73"/>
      <c r="B42" s="94"/>
      <c r="C42" s="94"/>
      <c r="D42" s="94"/>
    </row>
    <row r="44" spans="1:4" x14ac:dyDescent="0.25">
      <c r="A44" s="23" t="s">
        <v>86</v>
      </c>
    </row>
    <row r="45" spans="1:4" x14ac:dyDescent="0.25">
      <c r="A45" s="24" t="s">
        <v>87</v>
      </c>
    </row>
    <row r="46" spans="1:4" x14ac:dyDescent="0.25">
      <c r="A46" s="25" t="s">
        <v>88</v>
      </c>
    </row>
    <row r="47" spans="1:4" x14ac:dyDescent="0.25">
      <c r="A47" s="24" t="s">
        <v>89</v>
      </c>
    </row>
    <row r="48" spans="1:4" x14ac:dyDescent="0.25">
      <c r="A48" s="25" t="s">
        <v>90</v>
      </c>
    </row>
    <row r="49" spans="1:1" x14ac:dyDescent="0.25">
      <c r="A49" s="26"/>
    </row>
    <row r="50" spans="1:1" x14ac:dyDescent="0.25">
      <c r="A50" s="23" t="s">
        <v>91</v>
      </c>
    </row>
  </sheetData>
  <mergeCells count="1">
    <mergeCell ref="B1:C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8"/>
  <sheetViews>
    <sheetView topLeftCell="A22" workbookViewId="0">
      <selection activeCell="G28" sqref="G28"/>
    </sheetView>
  </sheetViews>
  <sheetFormatPr defaultRowHeight="15" x14ac:dyDescent="0.25"/>
  <cols>
    <col min="1" max="1" width="30.28515625" customWidth="1"/>
    <col min="2" max="2" width="32.5703125" customWidth="1"/>
    <col min="4" max="4" width="12.28515625" bestFit="1" customWidth="1"/>
  </cols>
  <sheetData>
    <row r="1" spans="1:2" x14ac:dyDescent="0.25">
      <c r="A1" t="s">
        <v>0</v>
      </c>
    </row>
    <row r="2" spans="1:2" x14ac:dyDescent="0.25">
      <c r="A2" s="1" t="s">
        <v>1</v>
      </c>
    </row>
    <row r="3" spans="1:2" x14ac:dyDescent="0.25">
      <c r="A3" s="1" t="s">
        <v>2</v>
      </c>
    </row>
    <row r="4" spans="1:2" ht="15.75" thickBot="1" x14ac:dyDescent="0.3">
      <c r="A4" t="s">
        <v>3</v>
      </c>
    </row>
    <row r="5" spans="1:2" ht="45" x14ac:dyDescent="0.25">
      <c r="A5" s="2" t="s">
        <v>4</v>
      </c>
      <c r="B5" s="3" t="s">
        <v>5</v>
      </c>
    </row>
    <row r="6" spans="1:2" ht="15.75" thickBot="1" x14ac:dyDescent="0.3">
      <c r="A6" s="15">
        <v>11</v>
      </c>
      <c r="B6" s="18">
        <v>8.86</v>
      </c>
    </row>
    <row r="8" spans="1:2" x14ac:dyDescent="0.25">
      <c r="A8" s="1" t="s">
        <v>6</v>
      </c>
    </row>
    <row r="9" spans="1:2" x14ac:dyDescent="0.25">
      <c r="A9" s="1" t="s">
        <v>7</v>
      </c>
    </row>
    <row r="10" spans="1:2" ht="15.75" thickBot="1" x14ac:dyDescent="0.3">
      <c r="A10" t="s">
        <v>8</v>
      </c>
    </row>
    <row r="11" spans="1:2" x14ac:dyDescent="0.25">
      <c r="A11" s="4" t="s">
        <v>9</v>
      </c>
      <c r="B11" s="5" t="s">
        <v>10</v>
      </c>
    </row>
    <row r="12" spans="1:2" x14ac:dyDescent="0.25">
      <c r="A12" s="6">
        <v>0</v>
      </c>
      <c r="B12" s="17">
        <v>0</v>
      </c>
    </row>
    <row r="13" spans="1:2" x14ac:dyDescent="0.25">
      <c r="A13" s="7" t="s">
        <v>11</v>
      </c>
      <c r="B13" s="17">
        <v>8</v>
      </c>
    </row>
    <row r="14" spans="1:2" x14ac:dyDescent="0.25">
      <c r="A14" s="7" t="s">
        <v>12</v>
      </c>
      <c r="B14" s="17">
        <v>2</v>
      </c>
    </row>
    <row r="15" spans="1:2" ht="15.75" thickBot="1" x14ac:dyDescent="0.3">
      <c r="A15" s="8">
        <v>1</v>
      </c>
      <c r="B15" s="16">
        <v>1</v>
      </c>
    </row>
    <row r="17" spans="1:4" x14ac:dyDescent="0.25">
      <c r="A17" s="1" t="s">
        <v>13</v>
      </c>
    </row>
    <row r="18" spans="1:4" x14ac:dyDescent="0.25">
      <c r="A18" s="1" t="s">
        <v>14</v>
      </c>
    </row>
    <row r="19" spans="1:4" ht="15.75" thickBot="1" x14ac:dyDescent="0.3">
      <c r="A19" t="s">
        <v>15</v>
      </c>
    </row>
    <row r="20" spans="1:4" x14ac:dyDescent="0.25">
      <c r="A20" s="9" t="s">
        <v>16</v>
      </c>
      <c r="B20" s="10" t="s">
        <v>17</v>
      </c>
    </row>
    <row r="21" spans="1:4" ht="30" x14ac:dyDescent="0.25">
      <c r="A21" s="11" t="s">
        <v>18</v>
      </c>
      <c r="B21" s="19">
        <v>73906.75</v>
      </c>
      <c r="D21" s="20"/>
    </row>
    <row r="22" spans="1:4" x14ac:dyDescent="0.25">
      <c r="A22" s="12" t="s">
        <v>19</v>
      </c>
      <c r="B22" s="19">
        <v>182557895.53</v>
      </c>
    </row>
    <row r="23" spans="1:4" ht="75.75" thickBot="1" x14ac:dyDescent="0.3">
      <c r="A23" s="13" t="s">
        <v>20</v>
      </c>
      <c r="B23" s="21">
        <f>(B21/B22)</f>
        <v>4.0484006339706517E-4</v>
      </c>
    </row>
    <row r="25" spans="1:4" x14ac:dyDescent="0.25">
      <c r="A25" s="1" t="s">
        <v>21</v>
      </c>
    </row>
    <row r="26" spans="1:4" x14ac:dyDescent="0.25">
      <c r="A26" s="1" t="s">
        <v>22</v>
      </c>
    </row>
    <row r="27" spans="1:4" ht="15.75" thickBot="1" x14ac:dyDescent="0.3">
      <c r="A27" t="s">
        <v>23</v>
      </c>
    </row>
    <row r="28" spans="1:4" ht="135.75" thickBot="1" x14ac:dyDescent="0.3">
      <c r="A28" s="14" t="s">
        <v>24</v>
      </c>
      <c r="B28" s="22">
        <v>2.5000000000000001E-2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8"/>
  <sheetViews>
    <sheetView topLeftCell="A19" workbookViewId="0">
      <selection sqref="A1:IV65536"/>
    </sheetView>
  </sheetViews>
  <sheetFormatPr defaultRowHeight="15" x14ac:dyDescent="0.25"/>
  <cols>
    <col min="1" max="1" width="30.28515625" customWidth="1"/>
    <col min="2" max="2" width="32.5703125" customWidth="1"/>
  </cols>
  <sheetData>
    <row r="1" spans="1:2" x14ac:dyDescent="0.25">
      <c r="A1" t="s">
        <v>0</v>
      </c>
    </row>
    <row r="2" spans="1:2" x14ac:dyDescent="0.25">
      <c r="A2" s="1" t="s">
        <v>1</v>
      </c>
    </row>
    <row r="3" spans="1:2" x14ac:dyDescent="0.25">
      <c r="A3" s="1" t="s">
        <v>2</v>
      </c>
    </row>
    <row r="4" spans="1:2" ht="15.75" thickBot="1" x14ac:dyDescent="0.3">
      <c r="A4" t="s">
        <v>3</v>
      </c>
    </row>
    <row r="5" spans="1:2" ht="45" x14ac:dyDescent="0.25">
      <c r="A5" s="2" t="s">
        <v>4</v>
      </c>
      <c r="B5" s="3" t="s">
        <v>5</v>
      </c>
    </row>
    <row r="6" spans="1:2" ht="15.75" thickBot="1" x14ac:dyDescent="0.3">
      <c r="A6" s="28">
        <v>50</v>
      </c>
      <c r="B6" s="29">
        <v>43.54</v>
      </c>
    </row>
    <row r="8" spans="1:2" x14ac:dyDescent="0.25">
      <c r="A8" s="1" t="s">
        <v>6</v>
      </c>
    </row>
    <row r="9" spans="1:2" x14ac:dyDescent="0.25">
      <c r="A9" s="1" t="s">
        <v>7</v>
      </c>
    </row>
    <row r="10" spans="1:2" ht="15.75" thickBot="1" x14ac:dyDescent="0.3">
      <c r="A10" t="s">
        <v>8</v>
      </c>
    </row>
    <row r="11" spans="1:2" x14ac:dyDescent="0.25">
      <c r="A11" s="4" t="s">
        <v>9</v>
      </c>
      <c r="B11" s="5" t="s">
        <v>10</v>
      </c>
    </row>
    <row r="12" spans="1:2" x14ac:dyDescent="0.25">
      <c r="A12" s="6">
        <v>0</v>
      </c>
      <c r="B12" s="30">
        <v>0</v>
      </c>
    </row>
    <row r="13" spans="1:2" x14ac:dyDescent="0.25">
      <c r="A13" s="7" t="s">
        <v>11</v>
      </c>
      <c r="B13" s="30">
        <v>39</v>
      </c>
    </row>
    <row r="14" spans="1:2" x14ac:dyDescent="0.25">
      <c r="A14" s="7" t="s">
        <v>12</v>
      </c>
      <c r="B14" s="30">
        <v>1</v>
      </c>
    </row>
    <row r="15" spans="1:2" ht="15.75" thickBot="1" x14ac:dyDescent="0.3">
      <c r="A15" s="8">
        <v>1</v>
      </c>
      <c r="B15" s="29">
        <v>10</v>
      </c>
    </row>
    <row r="17" spans="1:2" x14ac:dyDescent="0.25">
      <c r="A17" s="1" t="s">
        <v>13</v>
      </c>
    </row>
    <row r="18" spans="1:2" x14ac:dyDescent="0.25">
      <c r="A18" s="1" t="s">
        <v>14</v>
      </c>
    </row>
    <row r="19" spans="1:2" ht="15.75" thickBot="1" x14ac:dyDescent="0.3">
      <c r="A19" t="s">
        <v>15</v>
      </c>
    </row>
    <row r="20" spans="1:2" x14ac:dyDescent="0.25">
      <c r="A20" s="9" t="s">
        <v>16</v>
      </c>
      <c r="B20" s="10" t="s">
        <v>17</v>
      </c>
    </row>
    <row r="21" spans="1:2" ht="30" x14ac:dyDescent="0.25">
      <c r="A21" s="11" t="s">
        <v>18</v>
      </c>
      <c r="B21" s="31">
        <v>319872.06</v>
      </c>
    </row>
    <row r="22" spans="1:2" x14ac:dyDescent="0.25">
      <c r="A22" s="12" t="s">
        <v>19</v>
      </c>
      <c r="B22" s="31">
        <v>176456851.71000001</v>
      </c>
    </row>
    <row r="23" spans="1:2" ht="75.75" thickBot="1" x14ac:dyDescent="0.3">
      <c r="A23" s="13" t="s">
        <v>20</v>
      </c>
      <c r="B23" s="29">
        <f>(B21/B22)*100</f>
        <v>0.18127494449787493</v>
      </c>
    </row>
    <row r="25" spans="1:2" x14ac:dyDescent="0.25">
      <c r="A25" s="1" t="s">
        <v>21</v>
      </c>
    </row>
    <row r="26" spans="1:2" x14ac:dyDescent="0.25">
      <c r="A26" s="1" t="s">
        <v>22</v>
      </c>
    </row>
    <row r="27" spans="1:2" ht="15.75" thickBot="1" x14ac:dyDescent="0.3">
      <c r="A27" t="s">
        <v>23</v>
      </c>
    </row>
    <row r="28" spans="1:2" ht="135.75" thickBot="1" x14ac:dyDescent="0.3">
      <c r="A28" s="14" t="s">
        <v>24</v>
      </c>
      <c r="B28" s="32">
        <f>(759.5/23792.35)*100</f>
        <v>3.1922025356889927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8"/>
  <sheetViews>
    <sheetView topLeftCell="A22" workbookViewId="0">
      <selection sqref="A1:IV65536"/>
    </sheetView>
  </sheetViews>
  <sheetFormatPr defaultRowHeight="15" x14ac:dyDescent="0.25"/>
  <cols>
    <col min="1" max="1" width="30.28515625" customWidth="1"/>
    <col min="2" max="2" width="32.5703125" customWidth="1"/>
  </cols>
  <sheetData>
    <row r="1" spans="1:2" x14ac:dyDescent="0.25">
      <c r="A1" t="s">
        <v>0</v>
      </c>
    </row>
    <row r="2" spans="1:2" x14ac:dyDescent="0.25">
      <c r="A2" s="1" t="s">
        <v>1</v>
      </c>
    </row>
    <row r="3" spans="1:2" x14ac:dyDescent="0.25">
      <c r="A3" s="1" t="s">
        <v>2</v>
      </c>
    </row>
    <row r="4" spans="1:2" ht="15.75" thickBot="1" x14ac:dyDescent="0.3">
      <c r="A4" t="s">
        <v>3</v>
      </c>
    </row>
    <row r="5" spans="1:2" ht="45" x14ac:dyDescent="0.25">
      <c r="A5" s="2" t="s">
        <v>4</v>
      </c>
      <c r="B5" s="3" t="s">
        <v>5</v>
      </c>
    </row>
    <row r="6" spans="1:2" ht="15.75" thickBot="1" x14ac:dyDescent="0.3">
      <c r="A6" s="28">
        <v>5</v>
      </c>
      <c r="B6" s="29">
        <v>3.09</v>
      </c>
    </row>
    <row r="8" spans="1:2" x14ac:dyDescent="0.25">
      <c r="A8" s="1" t="s">
        <v>6</v>
      </c>
    </row>
    <row r="9" spans="1:2" x14ac:dyDescent="0.25">
      <c r="A9" s="1" t="s">
        <v>7</v>
      </c>
    </row>
    <row r="10" spans="1:2" ht="15.75" thickBot="1" x14ac:dyDescent="0.3">
      <c r="A10" t="s">
        <v>8</v>
      </c>
    </row>
    <row r="11" spans="1:2" x14ac:dyDescent="0.25">
      <c r="A11" s="4" t="s">
        <v>9</v>
      </c>
      <c r="B11" s="5" t="s">
        <v>10</v>
      </c>
    </row>
    <row r="12" spans="1:2" x14ac:dyDescent="0.25">
      <c r="A12" s="6">
        <v>0</v>
      </c>
      <c r="B12" s="30">
        <v>1</v>
      </c>
    </row>
    <row r="13" spans="1:2" x14ac:dyDescent="0.25">
      <c r="A13" s="7" t="s">
        <v>11</v>
      </c>
      <c r="B13" s="30">
        <v>1</v>
      </c>
    </row>
    <row r="14" spans="1:2" x14ac:dyDescent="0.25">
      <c r="A14" s="7" t="s">
        <v>12</v>
      </c>
      <c r="B14" s="30">
        <v>0</v>
      </c>
    </row>
    <row r="15" spans="1:2" ht="15.75" thickBot="1" x14ac:dyDescent="0.3">
      <c r="A15" s="8">
        <v>1</v>
      </c>
      <c r="B15" s="29">
        <v>3</v>
      </c>
    </row>
    <row r="17" spans="1:2" x14ac:dyDescent="0.25">
      <c r="A17" s="1" t="s">
        <v>13</v>
      </c>
    </row>
    <row r="18" spans="1:2" x14ac:dyDescent="0.25">
      <c r="A18" s="1" t="s">
        <v>14</v>
      </c>
    </row>
    <row r="19" spans="1:2" ht="15.75" thickBot="1" x14ac:dyDescent="0.3">
      <c r="A19" t="s">
        <v>15</v>
      </c>
    </row>
    <row r="20" spans="1:2" x14ac:dyDescent="0.25">
      <c r="A20" s="9" t="s">
        <v>16</v>
      </c>
      <c r="B20" s="10" t="s">
        <v>17</v>
      </c>
    </row>
    <row r="21" spans="1:2" ht="30" x14ac:dyDescent="0.25">
      <c r="A21" s="11" t="s">
        <v>18</v>
      </c>
      <c r="B21" s="30">
        <v>43022.1</v>
      </c>
    </row>
    <row r="22" spans="1:2" x14ac:dyDescent="0.25">
      <c r="A22" s="12" t="s">
        <v>19</v>
      </c>
      <c r="B22" s="30">
        <v>42215286.229999997</v>
      </c>
    </row>
    <row r="23" spans="1:2" ht="75.75" thickBot="1" x14ac:dyDescent="0.3">
      <c r="A23" s="13" t="s">
        <v>20</v>
      </c>
      <c r="B23" s="29">
        <f>(B21/B22)*100</f>
        <v>0.10191118867607404</v>
      </c>
    </row>
    <row r="25" spans="1:2" x14ac:dyDescent="0.25">
      <c r="A25" s="1" t="s">
        <v>21</v>
      </c>
    </row>
    <row r="26" spans="1:2" x14ac:dyDescent="0.25">
      <c r="A26" s="1" t="s">
        <v>22</v>
      </c>
    </row>
    <row r="27" spans="1:2" ht="15.75" thickBot="1" x14ac:dyDescent="0.3">
      <c r="A27" t="s">
        <v>23</v>
      </c>
    </row>
    <row r="28" spans="1:2" ht="135.75" thickBot="1" x14ac:dyDescent="0.3">
      <c r="A28" s="14" t="s">
        <v>24</v>
      </c>
      <c r="B28" s="32">
        <f>(56/2702.8)*100</f>
        <v>2.071925410685215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28"/>
  <sheetViews>
    <sheetView topLeftCell="A19" workbookViewId="0">
      <selection activeCell="H21" sqref="H21"/>
    </sheetView>
  </sheetViews>
  <sheetFormatPr defaultRowHeight="15" x14ac:dyDescent="0.25"/>
  <cols>
    <col min="1" max="1" width="30.28515625" customWidth="1"/>
    <col min="2" max="2" width="32.5703125" customWidth="1"/>
  </cols>
  <sheetData>
    <row r="1" spans="1:2" x14ac:dyDescent="0.25">
      <c r="A1" t="s">
        <v>0</v>
      </c>
    </row>
    <row r="2" spans="1:2" x14ac:dyDescent="0.25">
      <c r="A2" s="1" t="s">
        <v>1</v>
      </c>
    </row>
    <row r="3" spans="1:2" x14ac:dyDescent="0.25">
      <c r="A3" s="1" t="s">
        <v>2</v>
      </c>
    </row>
    <row r="4" spans="1:2" ht="15.75" thickBot="1" x14ac:dyDescent="0.3">
      <c r="A4" t="s">
        <v>3</v>
      </c>
    </row>
    <row r="5" spans="1:2" ht="45" x14ac:dyDescent="0.25">
      <c r="A5" s="2" t="s">
        <v>4</v>
      </c>
      <c r="B5" s="3" t="s">
        <v>5</v>
      </c>
    </row>
    <row r="6" spans="1:2" ht="15.75" thickBot="1" x14ac:dyDescent="0.3">
      <c r="A6" s="15">
        <v>58</v>
      </c>
      <c r="B6" s="18">
        <f>1914.85/37</f>
        <v>51.752702702702699</v>
      </c>
    </row>
    <row r="8" spans="1:2" x14ac:dyDescent="0.25">
      <c r="A8" s="1" t="s">
        <v>6</v>
      </c>
    </row>
    <row r="9" spans="1:2" x14ac:dyDescent="0.25">
      <c r="A9" s="1" t="s">
        <v>7</v>
      </c>
    </row>
    <row r="10" spans="1:2" ht="15.75" thickBot="1" x14ac:dyDescent="0.3">
      <c r="A10" t="s">
        <v>8</v>
      </c>
    </row>
    <row r="11" spans="1:2" x14ac:dyDescent="0.25">
      <c r="A11" s="4" t="s">
        <v>9</v>
      </c>
      <c r="B11" s="5" t="s">
        <v>10</v>
      </c>
    </row>
    <row r="12" spans="1:2" x14ac:dyDescent="0.25">
      <c r="A12" s="6">
        <v>0</v>
      </c>
      <c r="B12" s="17">
        <v>0</v>
      </c>
    </row>
    <row r="13" spans="1:2" x14ac:dyDescent="0.25">
      <c r="A13" s="7" t="s">
        <v>11</v>
      </c>
      <c r="B13" s="17">
        <v>48</v>
      </c>
    </row>
    <row r="14" spans="1:2" x14ac:dyDescent="0.25">
      <c r="A14" s="7" t="s">
        <v>12</v>
      </c>
      <c r="B14" s="17">
        <v>1</v>
      </c>
    </row>
    <row r="15" spans="1:2" ht="15.75" thickBot="1" x14ac:dyDescent="0.3">
      <c r="A15" s="8">
        <v>1</v>
      </c>
      <c r="B15" s="16">
        <v>9</v>
      </c>
    </row>
    <row r="17" spans="1:2" x14ac:dyDescent="0.25">
      <c r="A17" s="1" t="s">
        <v>13</v>
      </c>
    </row>
    <row r="18" spans="1:2" x14ac:dyDescent="0.25">
      <c r="A18" s="1" t="s">
        <v>14</v>
      </c>
    </row>
    <row r="19" spans="1:2" ht="15.75" thickBot="1" x14ac:dyDescent="0.3">
      <c r="A19" t="s">
        <v>15</v>
      </c>
    </row>
    <row r="20" spans="1:2" x14ac:dyDescent="0.25">
      <c r="A20" s="9" t="s">
        <v>16</v>
      </c>
      <c r="B20" s="10" t="s">
        <v>17</v>
      </c>
    </row>
    <row r="21" spans="1:2" ht="30" x14ac:dyDescent="0.25">
      <c r="A21" s="11" t="s">
        <v>18</v>
      </c>
      <c r="B21" s="19">
        <v>253899.78</v>
      </c>
    </row>
    <row r="22" spans="1:2" x14ac:dyDescent="0.25">
      <c r="A22" s="12" t="s">
        <v>19</v>
      </c>
      <c r="B22" s="19">
        <v>216056706.49000001</v>
      </c>
    </row>
    <row r="23" spans="1:2" ht="75.75" thickBot="1" x14ac:dyDescent="0.3">
      <c r="A23" s="13" t="s">
        <v>20</v>
      </c>
      <c r="B23" s="21">
        <f>B21/B22</f>
        <v>1.1751534313597042E-3</v>
      </c>
    </row>
    <row r="25" spans="1:2" x14ac:dyDescent="0.25">
      <c r="A25" s="1" t="s">
        <v>21</v>
      </c>
    </row>
    <row r="26" spans="1:2" x14ac:dyDescent="0.25">
      <c r="A26" s="1" t="s">
        <v>22</v>
      </c>
    </row>
    <row r="27" spans="1:2" ht="15.75" thickBot="1" x14ac:dyDescent="0.3">
      <c r="A27" t="s">
        <v>23</v>
      </c>
    </row>
    <row r="28" spans="1:2" ht="135.75" thickBot="1" x14ac:dyDescent="0.3">
      <c r="A28" s="14" t="s">
        <v>24</v>
      </c>
      <c r="B28" s="22">
        <v>2.8500000000000001E-2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8"/>
  <sheetViews>
    <sheetView topLeftCell="A31" workbookViewId="0">
      <selection sqref="A1:IV65536"/>
    </sheetView>
  </sheetViews>
  <sheetFormatPr defaultRowHeight="15" x14ac:dyDescent="0.25"/>
  <cols>
    <col min="1" max="1" width="30.28515625" customWidth="1"/>
    <col min="2" max="2" width="32.5703125" customWidth="1"/>
  </cols>
  <sheetData>
    <row r="1" spans="1:2" x14ac:dyDescent="0.25">
      <c r="A1" t="s">
        <v>0</v>
      </c>
    </row>
    <row r="2" spans="1:2" x14ac:dyDescent="0.25">
      <c r="A2" s="1" t="s">
        <v>1</v>
      </c>
    </row>
    <row r="3" spans="1:2" x14ac:dyDescent="0.25">
      <c r="A3" s="1" t="s">
        <v>2</v>
      </c>
    </row>
    <row r="4" spans="1:2" ht="15.75" thickBot="1" x14ac:dyDescent="0.3">
      <c r="A4" t="s">
        <v>3</v>
      </c>
    </row>
    <row r="5" spans="1:2" ht="45" x14ac:dyDescent="0.25">
      <c r="A5" s="2" t="s">
        <v>4</v>
      </c>
      <c r="B5" s="3" t="s">
        <v>5</v>
      </c>
    </row>
    <row r="6" spans="1:2" ht="15.75" thickBot="1" x14ac:dyDescent="0.3">
      <c r="A6" s="15">
        <v>5</v>
      </c>
      <c r="B6" s="18">
        <f>133.8/37</f>
        <v>3.6162162162162166</v>
      </c>
    </row>
    <row r="8" spans="1:2" x14ac:dyDescent="0.25">
      <c r="A8" s="1" t="s">
        <v>6</v>
      </c>
    </row>
    <row r="9" spans="1:2" x14ac:dyDescent="0.25">
      <c r="A9" s="1" t="s">
        <v>7</v>
      </c>
    </row>
    <row r="10" spans="1:2" ht="15.75" thickBot="1" x14ac:dyDescent="0.3">
      <c r="A10" t="s">
        <v>8</v>
      </c>
    </row>
    <row r="11" spans="1:2" x14ac:dyDescent="0.25">
      <c r="A11" s="4" t="s">
        <v>9</v>
      </c>
      <c r="B11" s="5" t="s">
        <v>10</v>
      </c>
    </row>
    <row r="12" spans="1:2" x14ac:dyDescent="0.25">
      <c r="A12" s="6">
        <v>0</v>
      </c>
      <c r="B12" s="17">
        <v>0</v>
      </c>
    </row>
    <row r="13" spans="1:2" x14ac:dyDescent="0.25">
      <c r="A13" s="7" t="s">
        <v>11</v>
      </c>
      <c r="B13" s="17">
        <v>1</v>
      </c>
    </row>
    <row r="14" spans="1:2" x14ac:dyDescent="0.25">
      <c r="A14" s="7" t="s">
        <v>12</v>
      </c>
      <c r="B14" s="17">
        <v>0</v>
      </c>
    </row>
    <row r="15" spans="1:2" ht="15.75" thickBot="1" x14ac:dyDescent="0.3">
      <c r="A15" s="8">
        <v>1</v>
      </c>
      <c r="B15" s="16">
        <v>4</v>
      </c>
    </row>
    <row r="17" spans="1:2" x14ac:dyDescent="0.25">
      <c r="A17" s="1" t="s">
        <v>13</v>
      </c>
    </row>
    <row r="18" spans="1:2" x14ac:dyDescent="0.25">
      <c r="A18" s="1" t="s">
        <v>14</v>
      </c>
    </row>
    <row r="19" spans="1:2" ht="15.75" thickBot="1" x14ac:dyDescent="0.3">
      <c r="A19" t="s">
        <v>15</v>
      </c>
    </row>
    <row r="20" spans="1:2" x14ac:dyDescent="0.25">
      <c r="A20" s="9" t="s">
        <v>16</v>
      </c>
      <c r="B20" s="10" t="s">
        <v>17</v>
      </c>
    </row>
    <row r="21" spans="1:2" ht="30" x14ac:dyDescent="0.25">
      <c r="A21" s="11" t="s">
        <v>18</v>
      </c>
      <c r="B21" s="19">
        <v>73906.75</v>
      </c>
    </row>
    <row r="22" spans="1:2" x14ac:dyDescent="0.25">
      <c r="A22" s="12" t="s">
        <v>19</v>
      </c>
      <c r="B22" s="19">
        <v>216056706.49000001</v>
      </c>
    </row>
    <row r="23" spans="1:2" ht="75.75" thickBot="1" x14ac:dyDescent="0.3">
      <c r="A23" s="13" t="s">
        <v>20</v>
      </c>
      <c r="B23" s="21">
        <f>B21/B22</f>
        <v>3.4207107569429095E-4</v>
      </c>
    </row>
    <row r="25" spans="1:2" x14ac:dyDescent="0.25">
      <c r="A25" s="1" t="s">
        <v>21</v>
      </c>
    </row>
    <row r="26" spans="1:2" x14ac:dyDescent="0.25">
      <c r="A26" s="1" t="s">
        <v>22</v>
      </c>
    </row>
    <row r="27" spans="1:2" ht="15.75" thickBot="1" x14ac:dyDescent="0.3">
      <c r="A27" t="s">
        <v>23</v>
      </c>
    </row>
    <row r="28" spans="1:2" ht="135.75" thickBot="1" x14ac:dyDescent="0.3">
      <c r="A28" s="14" t="s">
        <v>24</v>
      </c>
      <c r="B28" s="22">
        <v>1.2999999999999999E-3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9"/>
  <sheetViews>
    <sheetView topLeftCell="A19" workbookViewId="0">
      <selection sqref="A1:IV65536"/>
    </sheetView>
  </sheetViews>
  <sheetFormatPr defaultRowHeight="15" x14ac:dyDescent="0.25"/>
  <cols>
    <col min="1" max="1" width="13.42578125" customWidth="1"/>
    <col min="2" max="2" width="10.7109375" customWidth="1"/>
    <col min="3" max="3" width="10.42578125" customWidth="1"/>
    <col min="4" max="4" width="10.5703125" customWidth="1"/>
    <col min="5" max="5" width="10.7109375" customWidth="1"/>
    <col min="6" max="6" width="16.7109375" customWidth="1"/>
    <col min="7" max="8" width="14.85546875" bestFit="1" customWidth="1"/>
    <col min="9" max="9" width="11.85546875" bestFit="1" customWidth="1"/>
    <col min="10" max="11" width="15.140625" customWidth="1"/>
    <col min="12" max="12" width="11.42578125" bestFit="1" customWidth="1"/>
  </cols>
  <sheetData>
    <row r="1" spans="1:8" ht="18.75" customHeight="1" x14ac:dyDescent="0.25">
      <c r="A1" s="33" t="s">
        <v>26</v>
      </c>
    </row>
    <row r="2" spans="1:8" ht="18.75" customHeight="1" thickBot="1" x14ac:dyDescent="0.3">
      <c r="A2" s="33"/>
    </row>
    <row r="3" spans="1:8" ht="38.25" customHeight="1" x14ac:dyDescent="0.25">
      <c r="B3" s="108" t="s">
        <v>27</v>
      </c>
      <c r="C3" s="109"/>
      <c r="D3" s="110" t="s">
        <v>28</v>
      </c>
      <c r="E3" s="111"/>
      <c r="F3" s="108" t="s">
        <v>29</v>
      </c>
      <c r="G3" s="110"/>
      <c r="H3" s="112"/>
    </row>
    <row r="4" spans="1:8" ht="15.75" thickBot="1" x14ac:dyDescent="0.3">
      <c r="B4" s="34" t="s">
        <v>30</v>
      </c>
      <c r="C4" s="35" t="s">
        <v>31</v>
      </c>
      <c r="D4" s="35" t="s">
        <v>30</v>
      </c>
      <c r="E4" s="36" t="s">
        <v>31</v>
      </c>
      <c r="F4" s="37" t="s">
        <v>32</v>
      </c>
      <c r="G4" s="38" t="s">
        <v>33</v>
      </c>
      <c r="H4" s="39" t="s">
        <v>34</v>
      </c>
    </row>
    <row r="5" spans="1:8" x14ac:dyDescent="0.25">
      <c r="A5" s="40" t="s">
        <v>35</v>
      </c>
      <c r="B5" s="41">
        <v>23</v>
      </c>
      <c r="C5" s="42">
        <v>18.899999999999999</v>
      </c>
      <c r="D5" s="42">
        <v>9</v>
      </c>
      <c r="E5" s="43">
        <v>3.75</v>
      </c>
      <c r="F5" s="44">
        <v>172125076.56999999</v>
      </c>
      <c r="G5" s="45">
        <v>367972.63</v>
      </c>
      <c r="H5" s="46">
        <v>0.2137</v>
      </c>
    </row>
    <row r="6" spans="1:8" ht="15.75" thickBot="1" x14ac:dyDescent="0.3">
      <c r="A6" s="47" t="s">
        <v>36</v>
      </c>
      <c r="B6" s="48">
        <v>2</v>
      </c>
      <c r="C6" s="49">
        <v>1.4</v>
      </c>
      <c r="D6" s="49">
        <v>1</v>
      </c>
      <c r="E6" s="50">
        <v>0.5</v>
      </c>
      <c r="F6" s="51">
        <v>47863683.079999998</v>
      </c>
      <c r="G6" s="52">
        <v>20022.97</v>
      </c>
      <c r="H6" s="46">
        <v>4.1829999999999999E-2</v>
      </c>
    </row>
    <row r="7" spans="1:8" x14ac:dyDescent="0.25">
      <c r="F7" s="53">
        <f>SUM(F5:F6)</f>
        <v>219988759.64999998</v>
      </c>
      <c r="G7" s="53">
        <f>SUM(G5:G6)</f>
        <v>387995.6</v>
      </c>
      <c r="H7" s="54">
        <v>0.2555</v>
      </c>
    </row>
    <row r="8" spans="1:8" x14ac:dyDescent="0.25">
      <c r="A8" s="55"/>
      <c r="B8" s="55"/>
      <c r="C8" s="55"/>
      <c r="D8" s="55"/>
      <c r="E8" s="55"/>
      <c r="F8" s="55"/>
      <c r="G8" s="55"/>
      <c r="H8" s="55"/>
    </row>
    <row r="9" spans="1:8" x14ac:dyDescent="0.25">
      <c r="F9" t="s">
        <v>37</v>
      </c>
    </row>
    <row r="10" spans="1:8" ht="15.75" thickBot="1" x14ac:dyDescent="0.3"/>
    <row r="11" spans="1:8" ht="42" customHeight="1" x14ac:dyDescent="0.25">
      <c r="A11" s="108" t="s">
        <v>38</v>
      </c>
      <c r="B11" s="112"/>
    </row>
    <row r="12" spans="1:8" ht="14.25" customHeight="1" x14ac:dyDescent="0.25">
      <c r="A12" s="113" t="s">
        <v>39</v>
      </c>
      <c r="B12" s="114"/>
    </row>
    <row r="13" spans="1:8" ht="14.25" customHeight="1" x14ac:dyDescent="0.25">
      <c r="A13" s="106" t="s">
        <v>40</v>
      </c>
      <c r="B13" s="107"/>
    </row>
    <row r="14" spans="1:8" x14ac:dyDescent="0.25">
      <c r="A14" s="103" t="s">
        <v>41</v>
      </c>
      <c r="B14" s="104"/>
    </row>
    <row r="15" spans="1:8" x14ac:dyDescent="0.25">
      <c r="A15" s="103" t="s">
        <v>42</v>
      </c>
      <c r="B15" s="104"/>
      <c r="D15" s="56"/>
    </row>
    <row r="16" spans="1:8" x14ac:dyDescent="0.25">
      <c r="A16" s="103" t="s">
        <v>43</v>
      </c>
      <c r="B16" s="104"/>
      <c r="D16" s="56"/>
    </row>
    <row r="17" spans="1:4" x14ac:dyDescent="0.25">
      <c r="A17" s="103" t="s">
        <v>44</v>
      </c>
      <c r="B17" s="104"/>
      <c r="D17" s="56"/>
    </row>
    <row r="18" spans="1:4" x14ac:dyDescent="0.25">
      <c r="A18" s="103" t="s">
        <v>45</v>
      </c>
      <c r="B18" s="104"/>
      <c r="D18" s="56"/>
    </row>
    <row r="19" spans="1:4" x14ac:dyDescent="0.25">
      <c r="A19" s="103" t="s">
        <v>46</v>
      </c>
      <c r="B19" s="104"/>
      <c r="D19" s="56"/>
    </row>
    <row r="20" spans="1:4" x14ac:dyDescent="0.25">
      <c r="A20" s="103" t="s">
        <v>47</v>
      </c>
      <c r="B20" s="104"/>
      <c r="D20" s="56"/>
    </row>
    <row r="21" spans="1:4" x14ac:dyDescent="0.25">
      <c r="A21" s="105" t="s">
        <v>48</v>
      </c>
      <c r="B21" s="104"/>
      <c r="D21" s="56"/>
    </row>
    <row r="22" spans="1:4" x14ac:dyDescent="0.25">
      <c r="A22" s="103" t="s">
        <v>49</v>
      </c>
      <c r="B22" s="104"/>
      <c r="D22" s="56"/>
    </row>
    <row r="23" spans="1:4" x14ac:dyDescent="0.25">
      <c r="A23" s="103" t="s">
        <v>50</v>
      </c>
      <c r="B23" s="104"/>
      <c r="D23" s="56"/>
    </row>
    <row r="24" spans="1:4" x14ac:dyDescent="0.25">
      <c r="A24" s="103" t="s">
        <v>51</v>
      </c>
      <c r="B24" s="104"/>
      <c r="D24" s="56"/>
    </row>
    <row r="25" spans="1:4" ht="15.75" thickBot="1" x14ac:dyDescent="0.3">
      <c r="A25" s="101" t="s">
        <v>52</v>
      </c>
      <c r="B25" s="102"/>
      <c r="D25" s="56"/>
    </row>
    <row r="26" spans="1:4" x14ac:dyDescent="0.25">
      <c r="D26" s="56"/>
    </row>
    <row r="27" spans="1:4" x14ac:dyDescent="0.25">
      <c r="D27" s="56"/>
    </row>
    <row r="28" spans="1:4" x14ac:dyDescent="0.25">
      <c r="D28" s="56"/>
    </row>
    <row r="29" spans="1:4" ht="15.75" x14ac:dyDescent="0.25">
      <c r="D29" s="57"/>
    </row>
  </sheetData>
  <mergeCells count="18">
    <mergeCell ref="A13:B13"/>
    <mergeCell ref="B3:C3"/>
    <mergeCell ref="D3:E3"/>
    <mergeCell ref="F3:H3"/>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9"/>
  <sheetViews>
    <sheetView topLeftCell="A22" workbookViewId="0">
      <selection activeCell="H16" sqref="H16"/>
    </sheetView>
  </sheetViews>
  <sheetFormatPr defaultRowHeight="15" x14ac:dyDescent="0.25"/>
  <cols>
    <col min="1" max="1" width="13.42578125" customWidth="1"/>
    <col min="2" max="2" width="10.7109375" customWidth="1"/>
    <col min="3" max="3" width="10.42578125" customWidth="1"/>
    <col min="4" max="4" width="10.5703125" customWidth="1"/>
    <col min="5" max="5" width="10.7109375" customWidth="1"/>
    <col min="6" max="6" width="16.7109375" customWidth="1"/>
    <col min="7" max="8" width="14.85546875" bestFit="1" customWidth="1"/>
    <col min="9" max="9" width="11.85546875" bestFit="1" customWidth="1"/>
    <col min="10" max="11" width="15.140625" customWidth="1"/>
    <col min="12" max="12" width="11.42578125" bestFit="1" customWidth="1"/>
  </cols>
  <sheetData>
    <row r="1" spans="1:8" ht="18.75" customHeight="1" x14ac:dyDescent="0.25">
      <c r="A1" s="33" t="s">
        <v>53</v>
      </c>
    </row>
    <row r="2" spans="1:8" ht="15.75" thickBot="1" x14ac:dyDescent="0.3">
      <c r="B2" s="33"/>
    </row>
    <row r="3" spans="1:8" ht="38.25" customHeight="1" x14ac:dyDescent="0.25">
      <c r="B3" s="108" t="s">
        <v>27</v>
      </c>
      <c r="C3" s="109"/>
      <c r="D3" s="110" t="s">
        <v>28</v>
      </c>
      <c r="E3" s="111"/>
      <c r="F3" s="108" t="s">
        <v>29</v>
      </c>
      <c r="G3" s="110"/>
      <c r="H3" s="112"/>
    </row>
    <row r="4" spans="1:8" ht="15.75" thickBot="1" x14ac:dyDescent="0.3">
      <c r="B4" s="34" t="s">
        <v>30</v>
      </c>
      <c r="C4" s="35" t="s">
        <v>31</v>
      </c>
      <c r="D4" s="35" t="s">
        <v>30</v>
      </c>
      <c r="E4" s="36" t="s">
        <v>31</v>
      </c>
      <c r="F4" s="37" t="s">
        <v>32</v>
      </c>
      <c r="G4" s="38" t="s">
        <v>33</v>
      </c>
      <c r="H4" s="39" t="s">
        <v>34</v>
      </c>
    </row>
    <row r="5" spans="1:8" x14ac:dyDescent="0.25">
      <c r="A5" s="40" t="s">
        <v>35</v>
      </c>
      <c r="B5" s="41">
        <v>80</v>
      </c>
      <c r="C5" s="42">
        <v>19.7</v>
      </c>
      <c r="D5" s="42">
        <v>14</v>
      </c>
      <c r="E5" s="43">
        <v>10.199999999999999</v>
      </c>
      <c r="F5" s="58">
        <v>164159237.49000001</v>
      </c>
      <c r="G5" s="45">
        <v>324164.33</v>
      </c>
      <c r="H5" s="59">
        <v>0.1973</v>
      </c>
    </row>
    <row r="6" spans="1:8" ht="15.75" thickBot="1" x14ac:dyDescent="0.3">
      <c r="A6" s="47" t="s">
        <v>36</v>
      </c>
      <c r="B6" s="48">
        <v>8</v>
      </c>
      <c r="C6" s="49">
        <v>2.4</v>
      </c>
      <c r="D6" s="49">
        <v>1</v>
      </c>
      <c r="E6" s="50">
        <v>1</v>
      </c>
      <c r="F6" s="60">
        <v>69290459.530000001</v>
      </c>
      <c r="G6" s="52">
        <v>114856.15</v>
      </c>
      <c r="H6" s="61">
        <v>0.1658</v>
      </c>
    </row>
    <row r="7" spans="1:8" x14ac:dyDescent="0.25">
      <c r="F7" s="53">
        <f>SUM(F5:F6)</f>
        <v>233449697.02000001</v>
      </c>
      <c r="G7" s="62">
        <f>SUM(G5:G6)</f>
        <v>439020.48</v>
      </c>
      <c r="H7" s="63">
        <v>0.18809999999999999</v>
      </c>
    </row>
    <row r="9" spans="1:8" x14ac:dyDescent="0.25">
      <c r="F9" t="s">
        <v>37</v>
      </c>
    </row>
    <row r="10" spans="1:8" ht="15.75" thickBot="1" x14ac:dyDescent="0.3"/>
    <row r="11" spans="1:8" ht="42" customHeight="1" x14ac:dyDescent="0.25">
      <c r="A11" s="108" t="s">
        <v>38</v>
      </c>
      <c r="B11" s="112"/>
    </row>
    <row r="12" spans="1:8" ht="14.25" customHeight="1" x14ac:dyDescent="0.25">
      <c r="A12" s="113" t="s">
        <v>39</v>
      </c>
      <c r="B12" s="114"/>
    </row>
    <row r="13" spans="1:8" ht="14.25" customHeight="1" x14ac:dyDescent="0.25">
      <c r="A13" s="106" t="s">
        <v>40</v>
      </c>
      <c r="B13" s="107"/>
    </row>
    <row r="14" spans="1:8" x14ac:dyDescent="0.25">
      <c r="A14" s="103" t="s">
        <v>41</v>
      </c>
      <c r="B14" s="104"/>
    </row>
    <row r="15" spans="1:8" x14ac:dyDescent="0.25">
      <c r="A15" s="103" t="s">
        <v>42</v>
      </c>
      <c r="B15" s="104"/>
      <c r="D15" s="56"/>
    </row>
    <row r="16" spans="1:8" x14ac:dyDescent="0.25">
      <c r="A16" s="103" t="s">
        <v>43</v>
      </c>
      <c r="B16" s="104"/>
      <c r="D16" s="56"/>
    </row>
    <row r="17" spans="1:4" x14ac:dyDescent="0.25">
      <c r="A17" s="103" t="s">
        <v>44</v>
      </c>
      <c r="B17" s="104"/>
      <c r="D17" s="56"/>
    </row>
    <row r="18" spans="1:4" x14ac:dyDescent="0.25">
      <c r="A18" s="103" t="s">
        <v>45</v>
      </c>
      <c r="B18" s="104"/>
      <c r="D18" s="56"/>
    </row>
    <row r="19" spans="1:4" x14ac:dyDescent="0.25">
      <c r="A19" s="103" t="s">
        <v>46</v>
      </c>
      <c r="B19" s="104"/>
      <c r="D19" s="56"/>
    </row>
    <row r="20" spans="1:4" x14ac:dyDescent="0.25">
      <c r="A20" s="103" t="s">
        <v>47</v>
      </c>
      <c r="B20" s="104"/>
      <c r="D20" s="56"/>
    </row>
    <row r="21" spans="1:4" x14ac:dyDescent="0.25">
      <c r="A21" s="105" t="s">
        <v>48</v>
      </c>
      <c r="B21" s="104"/>
      <c r="D21" s="56"/>
    </row>
    <row r="22" spans="1:4" x14ac:dyDescent="0.25">
      <c r="A22" s="103" t="s">
        <v>49</v>
      </c>
      <c r="B22" s="104"/>
      <c r="D22" s="56"/>
    </row>
    <row r="23" spans="1:4" x14ac:dyDescent="0.25">
      <c r="A23" s="103" t="s">
        <v>50</v>
      </c>
      <c r="B23" s="104"/>
      <c r="D23" s="56"/>
    </row>
    <row r="24" spans="1:4" x14ac:dyDescent="0.25">
      <c r="A24" s="103" t="s">
        <v>51</v>
      </c>
      <c r="B24" s="104"/>
      <c r="D24" s="56"/>
    </row>
    <row r="25" spans="1:4" ht="15.75" thickBot="1" x14ac:dyDescent="0.3">
      <c r="A25" s="101" t="s">
        <v>52</v>
      </c>
      <c r="B25" s="102"/>
      <c r="D25" s="56"/>
    </row>
    <row r="26" spans="1:4" x14ac:dyDescent="0.25">
      <c r="D26" s="56"/>
    </row>
    <row r="27" spans="1:4" x14ac:dyDescent="0.25">
      <c r="D27" s="56"/>
    </row>
    <row r="28" spans="1:4" x14ac:dyDescent="0.25">
      <c r="D28" s="56"/>
    </row>
    <row r="29" spans="1:4" ht="15.75" x14ac:dyDescent="0.25">
      <c r="D29" s="57"/>
    </row>
  </sheetData>
  <mergeCells count="18">
    <mergeCell ref="A13:B13"/>
    <mergeCell ref="B3:C3"/>
    <mergeCell ref="D3:E3"/>
    <mergeCell ref="F3:H3"/>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6"/>
  <sheetViews>
    <sheetView topLeftCell="A37" workbookViewId="0">
      <selection activeCell="H13" sqref="H13"/>
    </sheetView>
  </sheetViews>
  <sheetFormatPr defaultRowHeight="15" x14ac:dyDescent="0.25"/>
  <cols>
    <col min="1" max="1" width="13.42578125" customWidth="1"/>
    <col min="2" max="2" width="10.7109375" customWidth="1"/>
    <col min="3" max="3" width="10.42578125" customWidth="1"/>
    <col min="4" max="4" width="10.5703125" customWidth="1"/>
    <col min="5" max="5" width="10.7109375" customWidth="1"/>
    <col min="6" max="6" width="16.7109375" customWidth="1"/>
    <col min="7" max="8" width="14.85546875" bestFit="1" customWidth="1"/>
    <col min="9" max="9" width="11.85546875" bestFit="1" customWidth="1"/>
    <col min="10" max="11" width="15.140625" customWidth="1"/>
    <col min="12" max="12" width="11.42578125" bestFit="1" customWidth="1"/>
  </cols>
  <sheetData>
    <row r="1" spans="1:8" ht="18.75" customHeight="1" x14ac:dyDescent="0.25">
      <c r="A1" s="33" t="s">
        <v>54</v>
      </c>
    </row>
    <row r="2" spans="1:8" ht="15.75" thickBot="1" x14ac:dyDescent="0.3">
      <c r="B2" s="33"/>
    </row>
    <row r="3" spans="1:8" ht="38.25" customHeight="1" x14ac:dyDescent="0.25">
      <c r="B3" s="108" t="s">
        <v>27</v>
      </c>
      <c r="C3" s="109"/>
      <c r="D3" s="110" t="s">
        <v>28</v>
      </c>
      <c r="E3" s="111"/>
      <c r="F3" s="108" t="s">
        <v>29</v>
      </c>
      <c r="G3" s="110"/>
      <c r="H3" s="112"/>
    </row>
    <row r="4" spans="1:8" ht="15.75" thickBot="1" x14ac:dyDescent="0.3">
      <c r="B4" s="34" t="s">
        <v>30</v>
      </c>
      <c r="C4" s="35" t="s">
        <v>31</v>
      </c>
      <c r="D4" s="35" t="s">
        <v>30</v>
      </c>
      <c r="E4" s="36" t="s">
        <v>31</v>
      </c>
      <c r="F4" s="37" t="s">
        <v>32</v>
      </c>
      <c r="G4" s="38" t="s">
        <v>33</v>
      </c>
      <c r="H4" s="39" t="s">
        <v>34</v>
      </c>
    </row>
    <row r="5" spans="1:8" x14ac:dyDescent="0.25">
      <c r="A5" s="40" t="s">
        <v>35</v>
      </c>
      <c r="B5" s="41">
        <v>82</v>
      </c>
      <c r="C5" s="42">
        <v>17.39</v>
      </c>
      <c r="D5" s="42">
        <v>14</v>
      </c>
      <c r="E5" s="43">
        <v>9.9</v>
      </c>
      <c r="F5" s="58">
        <v>172432533.09999999</v>
      </c>
      <c r="G5" s="45">
        <v>317368.28000000003</v>
      </c>
      <c r="H5" s="59">
        <v>0.18410000000000001</v>
      </c>
    </row>
    <row r="6" spans="1:8" ht="15.75" thickBot="1" x14ac:dyDescent="0.3">
      <c r="A6" s="47" t="s">
        <v>36</v>
      </c>
      <c r="B6" s="48">
        <v>9</v>
      </c>
      <c r="C6" s="49">
        <v>3.1</v>
      </c>
      <c r="D6" s="49">
        <v>1</v>
      </c>
      <c r="E6" s="50">
        <v>1</v>
      </c>
      <c r="F6" s="60">
        <v>76566111.709999993</v>
      </c>
      <c r="G6" s="52">
        <v>112356.59</v>
      </c>
      <c r="H6" s="61">
        <v>0.1467</v>
      </c>
    </row>
    <row r="8" spans="1:8" x14ac:dyDescent="0.25">
      <c r="F8" t="s">
        <v>37</v>
      </c>
    </row>
    <row r="9" spans="1:8" ht="15.75" thickBot="1" x14ac:dyDescent="0.3"/>
    <row r="10" spans="1:8" ht="42" customHeight="1" x14ac:dyDescent="0.25">
      <c r="A10" s="108" t="s">
        <v>38</v>
      </c>
      <c r="B10" s="112"/>
    </row>
    <row r="11" spans="1:8" ht="14.25" customHeight="1" x14ac:dyDescent="0.25">
      <c r="A11" s="113" t="s">
        <v>39</v>
      </c>
      <c r="B11" s="114"/>
    </row>
    <row r="12" spans="1:8" ht="14.25" customHeight="1" x14ac:dyDescent="0.25">
      <c r="A12" s="106" t="s">
        <v>40</v>
      </c>
      <c r="B12" s="107"/>
    </row>
    <row r="13" spans="1:8" x14ac:dyDescent="0.25">
      <c r="A13" s="103" t="s">
        <v>41</v>
      </c>
      <c r="B13" s="104"/>
    </row>
    <row r="14" spans="1:8" x14ac:dyDescent="0.25">
      <c r="A14" s="103" t="s">
        <v>55</v>
      </c>
      <c r="B14" s="104"/>
    </row>
    <row r="15" spans="1:8" x14ac:dyDescent="0.25">
      <c r="A15" s="103" t="s">
        <v>56</v>
      </c>
      <c r="B15" s="104"/>
    </row>
    <row r="16" spans="1:8" x14ac:dyDescent="0.25">
      <c r="A16" s="103" t="s">
        <v>42</v>
      </c>
      <c r="B16" s="104"/>
    </row>
    <row r="17" spans="1:2" x14ac:dyDescent="0.25">
      <c r="A17" s="103" t="s">
        <v>43</v>
      </c>
      <c r="B17" s="104"/>
    </row>
    <row r="18" spans="1:2" x14ac:dyDescent="0.25">
      <c r="A18" s="103" t="s">
        <v>44</v>
      </c>
      <c r="B18" s="104"/>
    </row>
    <row r="19" spans="1:2" x14ac:dyDescent="0.25">
      <c r="A19" s="103" t="s">
        <v>45</v>
      </c>
      <c r="B19" s="104"/>
    </row>
    <row r="20" spans="1:2" x14ac:dyDescent="0.25">
      <c r="A20" s="103" t="s">
        <v>57</v>
      </c>
      <c r="B20" s="104"/>
    </row>
    <row r="21" spans="1:2" x14ac:dyDescent="0.25">
      <c r="A21" s="103" t="s">
        <v>46</v>
      </c>
      <c r="B21" s="104"/>
    </row>
    <row r="22" spans="1:2" x14ac:dyDescent="0.25">
      <c r="A22" s="103" t="s">
        <v>47</v>
      </c>
      <c r="B22" s="104"/>
    </row>
    <row r="23" spans="1:2" x14ac:dyDescent="0.25">
      <c r="A23" s="103" t="s">
        <v>49</v>
      </c>
      <c r="B23" s="104"/>
    </row>
    <row r="24" spans="1:2" x14ac:dyDescent="0.25">
      <c r="A24" s="103" t="s">
        <v>50</v>
      </c>
      <c r="B24" s="104"/>
    </row>
    <row r="25" spans="1:2" x14ac:dyDescent="0.25">
      <c r="A25" s="103" t="s">
        <v>51</v>
      </c>
      <c r="B25" s="104"/>
    </row>
    <row r="26" spans="1:2" ht="15.75" thickBot="1" x14ac:dyDescent="0.3">
      <c r="A26" s="101" t="s">
        <v>52</v>
      </c>
      <c r="B26" s="102"/>
    </row>
  </sheetData>
  <mergeCells count="20">
    <mergeCell ref="A18:B18"/>
    <mergeCell ref="B3:C3"/>
    <mergeCell ref="D3:E3"/>
    <mergeCell ref="F3:H3"/>
    <mergeCell ref="A10:B10"/>
    <mergeCell ref="A11:B11"/>
    <mergeCell ref="A12:B12"/>
    <mergeCell ref="A13:B13"/>
    <mergeCell ref="A14:B14"/>
    <mergeCell ref="A15:B15"/>
    <mergeCell ref="A16:B16"/>
    <mergeCell ref="A17:B17"/>
    <mergeCell ref="A25:B25"/>
    <mergeCell ref="A26:B26"/>
    <mergeCell ref="A19:B19"/>
    <mergeCell ref="A20:B20"/>
    <mergeCell ref="A21:B21"/>
    <mergeCell ref="A22:B22"/>
    <mergeCell ref="A23:B23"/>
    <mergeCell ref="A24:B2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6"/>
  <sheetViews>
    <sheetView topLeftCell="A37" workbookViewId="0">
      <selection activeCell="I15" sqref="I15"/>
    </sheetView>
  </sheetViews>
  <sheetFormatPr defaultRowHeight="15" x14ac:dyDescent="0.25"/>
  <cols>
    <col min="1" max="1" width="13.42578125" customWidth="1"/>
    <col min="2" max="2" width="10.7109375" customWidth="1"/>
    <col min="3" max="3" width="10.42578125" customWidth="1"/>
    <col min="4" max="4" width="10.5703125" customWidth="1"/>
    <col min="5" max="5" width="10.7109375" customWidth="1"/>
    <col min="6" max="6" width="16.7109375" customWidth="1"/>
    <col min="7" max="8" width="14.85546875" bestFit="1" customWidth="1"/>
    <col min="9" max="9" width="11.85546875" bestFit="1" customWidth="1"/>
    <col min="10" max="11" width="15.140625" customWidth="1"/>
    <col min="12" max="12" width="11.42578125" bestFit="1" customWidth="1"/>
  </cols>
  <sheetData>
    <row r="1" spans="1:8" ht="18.75" customHeight="1" x14ac:dyDescent="0.25">
      <c r="A1" s="33" t="s">
        <v>58</v>
      </c>
    </row>
    <row r="2" spans="1:8" ht="15.75" thickBot="1" x14ac:dyDescent="0.3">
      <c r="B2" s="33"/>
    </row>
    <row r="3" spans="1:8" ht="38.25" customHeight="1" x14ac:dyDescent="0.25">
      <c r="B3" s="108" t="s">
        <v>27</v>
      </c>
      <c r="C3" s="109"/>
      <c r="D3" s="110" t="s">
        <v>28</v>
      </c>
      <c r="E3" s="111"/>
      <c r="F3" s="108" t="s">
        <v>29</v>
      </c>
      <c r="G3" s="110"/>
      <c r="H3" s="112"/>
    </row>
    <row r="4" spans="1:8" ht="15.75" thickBot="1" x14ac:dyDescent="0.3">
      <c r="B4" s="34" t="s">
        <v>30</v>
      </c>
      <c r="C4" s="35" t="s">
        <v>31</v>
      </c>
      <c r="D4" s="35" t="s">
        <v>30</v>
      </c>
      <c r="E4" s="36" t="s">
        <v>31</v>
      </c>
      <c r="F4" s="37" t="s">
        <v>32</v>
      </c>
      <c r="G4" s="38" t="s">
        <v>33</v>
      </c>
      <c r="H4" s="39" t="s">
        <v>34</v>
      </c>
    </row>
    <row r="5" spans="1:8" x14ac:dyDescent="0.25">
      <c r="A5" s="40" t="s">
        <v>35</v>
      </c>
      <c r="B5" s="41">
        <v>131</v>
      </c>
      <c r="C5" s="42">
        <v>26.5</v>
      </c>
      <c r="D5" s="42">
        <v>15</v>
      </c>
      <c r="E5" s="43">
        <v>11.4</v>
      </c>
      <c r="F5" s="58">
        <v>170334738.96000001</v>
      </c>
      <c r="G5" s="45">
        <v>388215.2</v>
      </c>
      <c r="H5" s="59">
        <v>0.22789999999999999</v>
      </c>
    </row>
    <row r="6" spans="1:8" ht="15.75" thickBot="1" x14ac:dyDescent="0.3">
      <c r="A6" s="47" t="s">
        <v>36</v>
      </c>
      <c r="B6" s="48">
        <v>7</v>
      </c>
      <c r="C6" s="49">
        <v>2.35</v>
      </c>
      <c r="D6" s="49">
        <v>1</v>
      </c>
      <c r="E6" s="50">
        <v>0.8</v>
      </c>
      <c r="F6" s="60">
        <v>85510268.040000007</v>
      </c>
      <c r="G6" s="52">
        <v>121000</v>
      </c>
      <c r="H6" s="61">
        <v>0.14149999999999999</v>
      </c>
    </row>
    <row r="8" spans="1:8" x14ac:dyDescent="0.25">
      <c r="F8" t="s">
        <v>37</v>
      </c>
    </row>
    <row r="9" spans="1:8" ht="15.75" thickBot="1" x14ac:dyDescent="0.3"/>
    <row r="10" spans="1:8" ht="42" customHeight="1" x14ac:dyDescent="0.25">
      <c r="A10" s="108" t="s">
        <v>38</v>
      </c>
      <c r="B10" s="112"/>
    </row>
    <row r="11" spans="1:8" ht="14.25" customHeight="1" x14ac:dyDescent="0.25">
      <c r="A11" s="113" t="s">
        <v>39</v>
      </c>
      <c r="B11" s="114"/>
    </row>
    <row r="12" spans="1:8" ht="14.25" customHeight="1" x14ac:dyDescent="0.25">
      <c r="A12" s="106" t="s">
        <v>40</v>
      </c>
      <c r="B12" s="107"/>
    </row>
    <row r="13" spans="1:8" x14ac:dyDescent="0.25">
      <c r="A13" s="103" t="s">
        <v>41</v>
      </c>
      <c r="B13" s="104"/>
    </row>
    <row r="14" spans="1:8" x14ac:dyDescent="0.25">
      <c r="A14" s="103" t="s">
        <v>55</v>
      </c>
      <c r="B14" s="104"/>
    </row>
    <row r="15" spans="1:8" x14ac:dyDescent="0.25">
      <c r="A15" s="103" t="s">
        <v>56</v>
      </c>
      <c r="B15" s="104"/>
    </row>
    <row r="16" spans="1:8" x14ac:dyDescent="0.25">
      <c r="A16" s="103" t="s">
        <v>42</v>
      </c>
      <c r="B16" s="104"/>
    </row>
    <row r="17" spans="1:2" x14ac:dyDescent="0.25">
      <c r="A17" s="103" t="s">
        <v>43</v>
      </c>
      <c r="B17" s="104"/>
    </row>
    <row r="18" spans="1:2" x14ac:dyDescent="0.25">
      <c r="A18" s="103" t="s">
        <v>44</v>
      </c>
      <c r="B18" s="104"/>
    </row>
    <row r="19" spans="1:2" x14ac:dyDescent="0.25">
      <c r="A19" s="103" t="s">
        <v>45</v>
      </c>
      <c r="B19" s="104"/>
    </row>
    <row r="20" spans="1:2" x14ac:dyDescent="0.25">
      <c r="A20" s="103" t="s">
        <v>57</v>
      </c>
      <c r="B20" s="104"/>
    </row>
    <row r="21" spans="1:2" x14ac:dyDescent="0.25">
      <c r="A21" s="103" t="s">
        <v>46</v>
      </c>
      <c r="B21" s="104"/>
    </row>
    <row r="22" spans="1:2" x14ac:dyDescent="0.25">
      <c r="A22" s="103" t="s">
        <v>47</v>
      </c>
      <c r="B22" s="104"/>
    </row>
    <row r="23" spans="1:2" x14ac:dyDescent="0.25">
      <c r="A23" s="103" t="s">
        <v>49</v>
      </c>
      <c r="B23" s="104"/>
    </row>
    <row r="24" spans="1:2" x14ac:dyDescent="0.25">
      <c r="A24" s="103" t="s">
        <v>50</v>
      </c>
      <c r="B24" s="104"/>
    </row>
    <row r="25" spans="1:2" x14ac:dyDescent="0.25">
      <c r="A25" s="103" t="s">
        <v>51</v>
      </c>
      <c r="B25" s="104"/>
    </row>
    <row r="26" spans="1:2" ht="15.75" thickBot="1" x14ac:dyDescent="0.3">
      <c r="A26" s="101" t="s">
        <v>52</v>
      </c>
      <c r="B26" s="102"/>
    </row>
  </sheetData>
  <mergeCells count="20">
    <mergeCell ref="A18:B18"/>
    <mergeCell ref="B3:C3"/>
    <mergeCell ref="D3:E3"/>
    <mergeCell ref="F3:H3"/>
    <mergeCell ref="A10:B10"/>
    <mergeCell ref="A11:B11"/>
    <mergeCell ref="A12:B12"/>
    <mergeCell ref="A13:B13"/>
    <mergeCell ref="A14:B14"/>
    <mergeCell ref="A15:B15"/>
    <mergeCell ref="A16:B16"/>
    <mergeCell ref="A17:B17"/>
    <mergeCell ref="A25:B25"/>
    <mergeCell ref="A26:B26"/>
    <mergeCell ref="A19:B19"/>
    <mergeCell ref="A20:B20"/>
    <mergeCell ref="A21:B21"/>
    <mergeCell ref="A22:B22"/>
    <mergeCell ref="A23:B23"/>
    <mergeCell ref="A24:B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8C8DE-1A11-4A7D-809B-9947FA6EC316}">
  <dimension ref="A1:D46"/>
  <sheetViews>
    <sheetView topLeftCell="A13" workbookViewId="0">
      <selection activeCell="A31" sqref="A31"/>
    </sheetView>
  </sheetViews>
  <sheetFormatPr defaultRowHeight="15" x14ac:dyDescent="0.25"/>
  <cols>
    <col min="1" max="1" width="51.140625" customWidth="1"/>
    <col min="2" max="3" width="32.5703125" style="64" customWidth="1"/>
    <col min="4" max="4" width="32.5703125" customWidth="1"/>
  </cols>
  <sheetData>
    <row r="1" spans="1:4" ht="15.75" thickBot="1" x14ac:dyDescent="0.3">
      <c r="A1" t="s">
        <v>0</v>
      </c>
      <c r="B1" s="100" t="s">
        <v>59</v>
      </c>
      <c r="C1" s="100"/>
    </row>
    <row r="2" spans="1:4" ht="15.75" thickBot="1" x14ac:dyDescent="0.3">
      <c r="B2" s="65" t="s">
        <v>60</v>
      </c>
      <c r="C2" s="66" t="s">
        <v>61</v>
      </c>
    </row>
    <row r="3" spans="1:4" ht="15.75" thickBot="1" x14ac:dyDescent="0.3">
      <c r="A3" s="67" t="s">
        <v>62</v>
      </c>
      <c r="B3" s="68" t="s">
        <v>63</v>
      </c>
      <c r="C3" s="68" t="s">
        <v>64</v>
      </c>
    </row>
    <row r="5" spans="1:4" x14ac:dyDescent="0.25">
      <c r="A5" s="1"/>
    </row>
    <row r="6" spans="1:4" ht="15.75" thickBot="1" x14ac:dyDescent="0.3">
      <c r="A6" s="1" t="s">
        <v>65</v>
      </c>
    </row>
    <row r="7" spans="1:4" ht="30" x14ac:dyDescent="0.25">
      <c r="A7" s="69" t="s">
        <v>66</v>
      </c>
      <c r="B7" s="70">
        <v>70</v>
      </c>
      <c r="C7" s="71">
        <v>9</v>
      </c>
    </row>
    <row r="8" spans="1:4" ht="30.75" thickBot="1" x14ac:dyDescent="0.3">
      <c r="A8" s="13" t="s">
        <v>67</v>
      </c>
      <c r="B8" s="72">
        <v>62.98</v>
      </c>
      <c r="C8" s="68">
        <v>8</v>
      </c>
    </row>
    <row r="9" spans="1:4" x14ac:dyDescent="0.25">
      <c r="A9" s="73"/>
    </row>
    <row r="10" spans="1:4" x14ac:dyDescent="0.25">
      <c r="A10" s="74"/>
    </row>
    <row r="11" spans="1:4" x14ac:dyDescent="0.25">
      <c r="A11" s="75" t="s">
        <v>68</v>
      </c>
    </row>
    <row r="12" spans="1:4" ht="15.75" thickBot="1" x14ac:dyDescent="0.3">
      <c r="A12" t="s">
        <v>8</v>
      </c>
    </row>
    <row r="13" spans="1:4" x14ac:dyDescent="0.25">
      <c r="A13" s="76" t="s">
        <v>9</v>
      </c>
      <c r="B13" s="77" t="s">
        <v>10</v>
      </c>
      <c r="C13" s="78" t="s">
        <v>10</v>
      </c>
      <c r="D13" s="1"/>
    </row>
    <row r="14" spans="1:4" x14ac:dyDescent="0.25">
      <c r="A14" s="6">
        <v>0</v>
      </c>
      <c r="B14" s="79">
        <v>30</v>
      </c>
      <c r="C14" s="80">
        <v>1</v>
      </c>
      <c r="D14" s="81"/>
    </row>
    <row r="15" spans="1:4" x14ac:dyDescent="0.25">
      <c r="A15" s="7" t="s">
        <v>11</v>
      </c>
      <c r="B15" s="79">
        <v>22</v>
      </c>
      <c r="C15" s="80">
        <v>4</v>
      </c>
      <c r="D15" s="81"/>
    </row>
    <row r="16" spans="1:4" x14ac:dyDescent="0.25">
      <c r="A16" s="7" t="s">
        <v>12</v>
      </c>
      <c r="B16" s="79">
        <v>5</v>
      </c>
      <c r="C16" s="80">
        <v>2</v>
      </c>
      <c r="D16" s="81"/>
    </row>
    <row r="17" spans="1:4" ht="15.75" thickBot="1" x14ac:dyDescent="0.3">
      <c r="A17" s="8">
        <v>1</v>
      </c>
      <c r="B17" s="82">
        <v>13</v>
      </c>
      <c r="C17" s="83">
        <v>2</v>
      </c>
      <c r="D17" s="81"/>
    </row>
    <row r="19" spans="1:4" x14ac:dyDescent="0.25">
      <c r="A19" s="1"/>
    </row>
    <row r="20" spans="1:4" ht="15.75" thickBot="1" x14ac:dyDescent="0.3">
      <c r="A20" s="84" t="s">
        <v>69</v>
      </c>
    </row>
    <row r="21" spans="1:4" x14ac:dyDescent="0.25">
      <c r="A21" s="9" t="s">
        <v>16</v>
      </c>
      <c r="B21" s="85" t="s">
        <v>17</v>
      </c>
      <c r="C21" s="86" t="s">
        <v>17</v>
      </c>
      <c r="D21" s="87"/>
    </row>
    <row r="22" spans="1:4" x14ac:dyDescent="0.25">
      <c r="A22" s="12" t="s">
        <v>19</v>
      </c>
      <c r="B22" s="88">
        <v>184137128.28999999</v>
      </c>
      <c r="C22" s="89">
        <v>52530539.51000002</v>
      </c>
      <c r="D22" s="90"/>
    </row>
    <row r="23" spans="1:4" x14ac:dyDescent="0.25">
      <c r="A23" s="11" t="s">
        <v>18</v>
      </c>
      <c r="B23" s="88">
        <v>548860.31000000006</v>
      </c>
      <c r="C23" s="91">
        <v>100656.97</v>
      </c>
      <c r="D23" s="90"/>
    </row>
    <row r="24" spans="1:4" ht="45.75" thickBot="1" x14ac:dyDescent="0.3">
      <c r="A24" s="13" t="s">
        <v>20</v>
      </c>
      <c r="B24" s="92">
        <f>B23/B22</f>
        <v>2.9807150524015598E-3</v>
      </c>
      <c r="C24" s="93">
        <f>C23/C22</f>
        <v>1.9161609787167397E-3</v>
      </c>
      <c r="D24" s="94"/>
    </row>
    <row r="25" spans="1:4" x14ac:dyDescent="0.25">
      <c r="A25" s="73"/>
      <c r="B25" s="94"/>
      <c r="C25" s="94"/>
      <c r="D25" s="94"/>
    </row>
    <row r="26" spans="1:4" x14ac:dyDescent="0.25">
      <c r="A26" s="74"/>
      <c r="B26" s="94"/>
      <c r="C26" s="94"/>
      <c r="D26" s="94"/>
    </row>
    <row r="27" spans="1:4" ht="15.75" thickBot="1" x14ac:dyDescent="0.3">
      <c r="A27" s="74" t="s">
        <v>70</v>
      </c>
      <c r="B27" s="94"/>
      <c r="C27" s="94"/>
      <c r="D27" s="94"/>
    </row>
    <row r="28" spans="1:4" ht="30" x14ac:dyDescent="0.25">
      <c r="A28" s="69" t="s">
        <v>71</v>
      </c>
      <c r="B28" s="70">
        <v>30416.87</v>
      </c>
      <c r="C28" s="95">
        <v>5566.28</v>
      </c>
      <c r="D28" s="64"/>
    </row>
    <row r="29" spans="1:4" ht="30.75" thickBot="1" x14ac:dyDescent="0.3">
      <c r="A29" s="13" t="s">
        <v>72</v>
      </c>
      <c r="B29" s="96">
        <v>103</v>
      </c>
      <c r="C29" s="97">
        <v>51.8</v>
      </c>
      <c r="D29" s="94"/>
    </row>
    <row r="30" spans="1:4" x14ac:dyDescent="0.25">
      <c r="A30" s="73"/>
      <c r="B30" s="94"/>
      <c r="C30" s="94"/>
      <c r="D30" s="94"/>
    </row>
    <row r="31" spans="1:4" x14ac:dyDescent="0.25">
      <c r="A31" s="74"/>
      <c r="B31" s="94"/>
      <c r="C31" s="94"/>
      <c r="D31" s="94"/>
    </row>
    <row r="32" spans="1:4" ht="15.75" thickBot="1" x14ac:dyDescent="0.3">
      <c r="A32" s="84" t="s">
        <v>73</v>
      </c>
      <c r="B32" s="94"/>
      <c r="C32" s="94"/>
      <c r="D32" s="94"/>
    </row>
    <row r="33" spans="1:4" ht="90.75" thickBot="1" x14ac:dyDescent="0.3">
      <c r="A33" s="14" t="s">
        <v>24</v>
      </c>
      <c r="B33" s="98">
        <f>B29/B28</f>
        <v>3.3862787328216219E-3</v>
      </c>
      <c r="C33" s="98">
        <f>C29/C28</f>
        <v>9.3060356288221218E-3</v>
      </c>
      <c r="D33" s="99"/>
    </row>
    <row r="34" spans="1:4" x14ac:dyDescent="0.25">
      <c r="A34" s="73"/>
      <c r="B34" s="94"/>
      <c r="C34" s="94"/>
      <c r="D34" s="94"/>
    </row>
    <row r="35" spans="1:4" x14ac:dyDescent="0.25">
      <c r="A35" s="73"/>
      <c r="B35" s="94"/>
      <c r="C35" s="94"/>
      <c r="D35" s="94"/>
    </row>
    <row r="36" spans="1:4" x14ac:dyDescent="0.25">
      <c r="A36" s="73"/>
      <c r="B36" s="94"/>
      <c r="C36" s="94"/>
      <c r="D36" s="94"/>
    </row>
    <row r="37" spans="1:4" x14ac:dyDescent="0.25">
      <c r="A37" s="73"/>
      <c r="B37" s="94"/>
      <c r="C37" s="94"/>
      <c r="D37" s="94"/>
    </row>
    <row r="38" spans="1:4" x14ac:dyDescent="0.25">
      <c r="A38" s="73"/>
      <c r="B38" s="94"/>
      <c r="C38" s="94"/>
      <c r="D38" s="94"/>
    </row>
    <row r="40" spans="1:4" x14ac:dyDescent="0.25">
      <c r="A40" s="23"/>
    </row>
    <row r="41" spans="1:4" x14ac:dyDescent="0.25">
      <c r="A41" s="24"/>
    </row>
    <row r="42" spans="1:4" x14ac:dyDescent="0.25">
      <c r="A42" s="25"/>
    </row>
    <row r="43" spans="1:4" x14ac:dyDescent="0.25">
      <c r="A43" s="24"/>
    </row>
    <row r="44" spans="1:4" x14ac:dyDescent="0.25">
      <c r="A44" s="25"/>
    </row>
    <row r="45" spans="1:4" x14ac:dyDescent="0.25">
      <c r="A45" s="26"/>
    </row>
    <row r="46" spans="1:4" x14ac:dyDescent="0.25">
      <c r="A46" s="23"/>
    </row>
  </sheetData>
  <mergeCells count="1">
    <mergeCell ref="B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2309B-25EA-49B4-A81E-B25DB613F353}">
  <dimension ref="A1:B38"/>
  <sheetViews>
    <sheetView workbookViewId="0">
      <selection activeCell="D40" sqref="D40"/>
    </sheetView>
  </sheetViews>
  <sheetFormatPr defaultRowHeight="15" x14ac:dyDescent="0.25"/>
  <cols>
    <col min="1" max="1" width="30.28515625" customWidth="1"/>
    <col min="2" max="2" width="32.5703125" customWidth="1"/>
  </cols>
  <sheetData>
    <row r="1" spans="1:2" x14ac:dyDescent="0.25">
      <c r="A1" t="s">
        <v>0</v>
      </c>
    </row>
    <row r="2" spans="1:2" x14ac:dyDescent="0.25">
      <c r="A2" s="1" t="s">
        <v>1</v>
      </c>
    </row>
    <row r="3" spans="1:2" x14ac:dyDescent="0.25">
      <c r="A3" s="1" t="s">
        <v>2</v>
      </c>
    </row>
    <row r="4" spans="1:2" ht="15.75" thickBot="1" x14ac:dyDescent="0.3">
      <c r="A4" t="s">
        <v>3</v>
      </c>
    </row>
    <row r="5" spans="1:2" ht="45" x14ac:dyDescent="0.25">
      <c r="A5" s="2" t="s">
        <v>4</v>
      </c>
      <c r="B5" s="3" t="s">
        <v>5</v>
      </c>
    </row>
    <row r="6" spans="1:2" ht="15.75" thickBot="1" x14ac:dyDescent="0.3">
      <c r="A6" s="15">
        <v>53</v>
      </c>
      <c r="B6" s="18">
        <f>'[1]Central - Breakdown'!E53</f>
        <v>45.385405405405422</v>
      </c>
    </row>
    <row r="8" spans="1:2" x14ac:dyDescent="0.25">
      <c r="A8" s="1" t="s">
        <v>6</v>
      </c>
    </row>
    <row r="9" spans="1:2" x14ac:dyDescent="0.25">
      <c r="A9" s="1" t="s">
        <v>7</v>
      </c>
    </row>
    <row r="10" spans="1:2" ht="15.75" thickBot="1" x14ac:dyDescent="0.3">
      <c r="A10" t="s">
        <v>8</v>
      </c>
    </row>
    <row r="11" spans="1:2" x14ac:dyDescent="0.25">
      <c r="A11" s="4" t="s">
        <v>9</v>
      </c>
      <c r="B11" s="5" t="s">
        <v>10</v>
      </c>
    </row>
    <row r="12" spans="1:2" x14ac:dyDescent="0.25">
      <c r="A12" s="6">
        <v>0</v>
      </c>
      <c r="B12" s="17">
        <v>29</v>
      </c>
    </row>
    <row r="13" spans="1:2" x14ac:dyDescent="0.25">
      <c r="A13" s="7" t="s">
        <v>11</v>
      </c>
      <c r="B13" s="17">
        <v>13</v>
      </c>
    </row>
    <row r="14" spans="1:2" x14ac:dyDescent="0.25">
      <c r="A14" s="7" t="s">
        <v>12</v>
      </c>
      <c r="B14" s="17">
        <v>5</v>
      </c>
    </row>
    <row r="15" spans="1:2" ht="15.75" thickBot="1" x14ac:dyDescent="0.3">
      <c r="A15" s="8">
        <v>1</v>
      </c>
      <c r="B15" s="16">
        <v>6</v>
      </c>
    </row>
    <row r="17" spans="1:2" x14ac:dyDescent="0.25">
      <c r="A17" s="1" t="s">
        <v>13</v>
      </c>
    </row>
    <row r="18" spans="1:2" x14ac:dyDescent="0.25">
      <c r="A18" s="1" t="s">
        <v>14</v>
      </c>
    </row>
    <row r="19" spans="1:2" ht="15.75" thickBot="1" x14ac:dyDescent="0.3">
      <c r="A19" t="s">
        <v>25</v>
      </c>
    </row>
    <row r="20" spans="1:2" x14ac:dyDescent="0.25">
      <c r="A20" s="9" t="s">
        <v>16</v>
      </c>
      <c r="B20" s="10" t="s">
        <v>17</v>
      </c>
    </row>
    <row r="21" spans="1:2" ht="30" x14ac:dyDescent="0.25">
      <c r="A21" s="11" t="s">
        <v>18</v>
      </c>
      <c r="B21" s="19">
        <f>'[1]Central - Breakdown'!N53</f>
        <v>353774.41196791991</v>
      </c>
    </row>
    <row r="22" spans="1:2" x14ac:dyDescent="0.25">
      <c r="A22" s="12" t="s">
        <v>19</v>
      </c>
      <c r="B22" s="19">
        <v>196768898.46000001</v>
      </c>
    </row>
    <row r="23" spans="1:2" ht="75.75" thickBot="1" x14ac:dyDescent="0.3">
      <c r="A23" s="13" t="s">
        <v>20</v>
      </c>
      <c r="B23" s="21">
        <f>(B21/B22)</f>
        <v>1.7979183434816892E-3</v>
      </c>
    </row>
    <row r="25" spans="1:2" x14ac:dyDescent="0.25">
      <c r="A25" s="1" t="s">
        <v>21</v>
      </c>
    </row>
    <row r="26" spans="1:2" x14ac:dyDescent="0.25">
      <c r="A26" s="1" t="s">
        <v>22</v>
      </c>
    </row>
    <row r="27" spans="1:2" ht="15.75" thickBot="1" x14ac:dyDescent="0.3">
      <c r="A27" t="s">
        <v>23</v>
      </c>
    </row>
    <row r="28" spans="1:2" ht="135.75" thickBot="1" x14ac:dyDescent="0.3">
      <c r="A28" s="14" t="s">
        <v>24</v>
      </c>
      <c r="B28" s="22">
        <v>2.3E-3</v>
      </c>
    </row>
    <row r="32" spans="1:2" x14ac:dyDescent="0.25">
      <c r="A32" s="23"/>
    </row>
    <row r="33" spans="1:1" x14ac:dyDescent="0.25">
      <c r="A33" s="24"/>
    </row>
    <row r="34" spans="1:1" x14ac:dyDescent="0.25">
      <c r="A34" s="25"/>
    </row>
    <row r="35" spans="1:1" x14ac:dyDescent="0.25">
      <c r="A35" s="24"/>
    </row>
    <row r="36" spans="1:1" x14ac:dyDescent="0.25">
      <c r="A36" s="25"/>
    </row>
    <row r="37" spans="1:1" x14ac:dyDescent="0.25">
      <c r="A37" s="26"/>
    </row>
    <row r="38" spans="1:1" x14ac:dyDescent="0.25">
      <c r="A38" s="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C3FE-DDD1-467C-B5F3-5F305CDE923C}">
  <dimension ref="A1:D38"/>
  <sheetViews>
    <sheetView topLeftCell="A25" workbookViewId="0">
      <selection activeCell="E24" sqref="E24"/>
    </sheetView>
  </sheetViews>
  <sheetFormatPr defaultRowHeight="15" x14ac:dyDescent="0.25"/>
  <cols>
    <col min="1" max="1" width="30.28515625" customWidth="1"/>
    <col min="2" max="2" width="32.5703125" customWidth="1"/>
    <col min="4" max="4" width="12.28515625" bestFit="1" customWidth="1"/>
  </cols>
  <sheetData>
    <row r="1" spans="1:2" x14ac:dyDescent="0.25">
      <c r="A1" t="s">
        <v>0</v>
      </c>
    </row>
    <row r="2" spans="1:2" x14ac:dyDescent="0.25">
      <c r="A2" s="1" t="s">
        <v>1</v>
      </c>
    </row>
    <row r="3" spans="1:2" x14ac:dyDescent="0.25">
      <c r="A3" s="1" t="s">
        <v>2</v>
      </c>
    </row>
    <row r="4" spans="1:2" ht="15.75" thickBot="1" x14ac:dyDescent="0.3">
      <c r="A4" t="s">
        <v>3</v>
      </c>
    </row>
    <row r="5" spans="1:2" ht="45" x14ac:dyDescent="0.25">
      <c r="A5" s="2" t="s">
        <v>4</v>
      </c>
      <c r="B5" s="3" t="s">
        <v>5</v>
      </c>
    </row>
    <row r="6" spans="1:2" ht="15.75" thickBot="1" x14ac:dyDescent="0.3">
      <c r="A6" s="15">
        <v>11</v>
      </c>
      <c r="B6" s="18">
        <v>9.6</v>
      </c>
    </row>
    <row r="8" spans="1:2" x14ac:dyDescent="0.25">
      <c r="A8" s="1" t="s">
        <v>6</v>
      </c>
    </row>
    <row r="9" spans="1:2" x14ac:dyDescent="0.25">
      <c r="A9" s="1" t="s">
        <v>7</v>
      </c>
    </row>
    <row r="10" spans="1:2" ht="15.75" thickBot="1" x14ac:dyDescent="0.3">
      <c r="A10" t="s">
        <v>8</v>
      </c>
    </row>
    <row r="11" spans="1:2" x14ac:dyDescent="0.25">
      <c r="A11" s="4" t="s">
        <v>9</v>
      </c>
      <c r="B11" s="5" t="s">
        <v>10</v>
      </c>
    </row>
    <row r="12" spans="1:2" x14ac:dyDescent="0.25">
      <c r="A12" s="6">
        <v>0</v>
      </c>
      <c r="B12" s="17">
        <v>2</v>
      </c>
    </row>
    <row r="13" spans="1:2" x14ac:dyDescent="0.25">
      <c r="A13" s="7" t="s">
        <v>11</v>
      </c>
      <c r="B13" s="17">
        <v>6</v>
      </c>
    </row>
    <row r="14" spans="1:2" x14ac:dyDescent="0.25">
      <c r="A14" s="7" t="s">
        <v>12</v>
      </c>
      <c r="B14" s="17">
        <v>1</v>
      </c>
    </row>
    <row r="15" spans="1:2" ht="15.75" thickBot="1" x14ac:dyDescent="0.3">
      <c r="A15" s="8">
        <v>1</v>
      </c>
      <c r="B15" s="16">
        <v>2</v>
      </c>
    </row>
    <row r="17" spans="1:4" x14ac:dyDescent="0.25">
      <c r="A17" s="1" t="s">
        <v>13</v>
      </c>
    </row>
    <row r="18" spans="1:4" x14ac:dyDescent="0.25">
      <c r="A18" s="1" t="s">
        <v>14</v>
      </c>
    </row>
    <row r="19" spans="1:4" ht="15.75" thickBot="1" x14ac:dyDescent="0.3">
      <c r="A19" t="s">
        <v>15</v>
      </c>
    </row>
    <row r="20" spans="1:4" x14ac:dyDescent="0.25">
      <c r="A20" s="9" t="s">
        <v>16</v>
      </c>
      <c r="B20" s="10" t="s">
        <v>17</v>
      </c>
    </row>
    <row r="21" spans="1:4" ht="30" x14ac:dyDescent="0.25">
      <c r="A21" s="11" t="s">
        <v>18</v>
      </c>
      <c r="B21" s="19">
        <f>'[1]Schools - Breakdown'!U17</f>
        <v>100383.62924656965</v>
      </c>
      <c r="D21" s="20"/>
    </row>
    <row r="22" spans="1:4" x14ac:dyDescent="0.25">
      <c r="A22" s="12" t="s">
        <v>19</v>
      </c>
      <c r="B22" s="19">
        <v>56024465.210000001</v>
      </c>
    </row>
    <row r="23" spans="1:4" ht="75.75" thickBot="1" x14ac:dyDescent="0.3">
      <c r="A23" s="13" t="s">
        <v>20</v>
      </c>
      <c r="B23" s="21">
        <f>(B21/B22)</f>
        <v>1.7917820164868228E-3</v>
      </c>
    </row>
    <row r="25" spans="1:4" x14ac:dyDescent="0.25">
      <c r="A25" s="1" t="s">
        <v>21</v>
      </c>
    </row>
    <row r="26" spans="1:4" x14ac:dyDescent="0.25">
      <c r="A26" s="1" t="s">
        <v>22</v>
      </c>
    </row>
    <row r="27" spans="1:4" ht="15.75" thickBot="1" x14ac:dyDescent="0.3">
      <c r="A27" t="s">
        <v>23</v>
      </c>
    </row>
    <row r="28" spans="1:4" ht="135.75" thickBot="1" x14ac:dyDescent="0.3">
      <c r="A28" s="14" t="s">
        <v>24</v>
      </c>
      <c r="B28" s="22">
        <v>0</v>
      </c>
    </row>
    <row r="32" spans="1:4" x14ac:dyDescent="0.25">
      <c r="A32" s="23"/>
    </row>
    <row r="33" spans="1:1" x14ac:dyDescent="0.25">
      <c r="A33" s="24"/>
    </row>
    <row r="34" spans="1:1" x14ac:dyDescent="0.25">
      <c r="A34" s="25"/>
    </row>
    <row r="35" spans="1:1" x14ac:dyDescent="0.25">
      <c r="A35" s="24"/>
    </row>
    <row r="36" spans="1:1" x14ac:dyDescent="0.25">
      <c r="A36" s="25"/>
    </row>
    <row r="37" spans="1:1" x14ac:dyDescent="0.25">
      <c r="A37" s="26"/>
    </row>
    <row r="38" spans="1:1" x14ac:dyDescent="0.25">
      <c r="A38"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8"/>
  <sheetViews>
    <sheetView zoomScale="80" zoomScaleNormal="80" workbookViewId="0">
      <selection activeCell="F28" sqref="F28"/>
    </sheetView>
  </sheetViews>
  <sheetFormatPr defaultRowHeight="15" x14ac:dyDescent="0.25"/>
  <cols>
    <col min="1" max="1" width="30.28515625" customWidth="1"/>
    <col min="2" max="2" width="32.5703125" customWidth="1"/>
  </cols>
  <sheetData>
    <row r="1" spans="1:2" x14ac:dyDescent="0.25">
      <c r="A1" t="s">
        <v>0</v>
      </c>
    </row>
    <row r="2" spans="1:2" x14ac:dyDescent="0.25">
      <c r="A2" s="1" t="s">
        <v>1</v>
      </c>
    </row>
    <row r="3" spans="1:2" x14ac:dyDescent="0.25">
      <c r="A3" s="1" t="s">
        <v>2</v>
      </c>
    </row>
    <row r="4" spans="1:2" ht="15.75" thickBot="1" x14ac:dyDescent="0.3">
      <c r="A4" t="s">
        <v>3</v>
      </c>
    </row>
    <row r="5" spans="1:2" ht="45" x14ac:dyDescent="0.25">
      <c r="A5" s="2" t="s">
        <v>4</v>
      </c>
      <c r="B5" s="3" t="s">
        <v>5</v>
      </c>
    </row>
    <row r="6" spans="1:2" ht="15.75" thickBot="1" x14ac:dyDescent="0.3">
      <c r="A6" s="15">
        <v>50</v>
      </c>
      <c r="B6" s="18">
        <v>44.57</v>
      </c>
    </row>
    <row r="8" spans="1:2" x14ac:dyDescent="0.25">
      <c r="A8" s="1" t="s">
        <v>6</v>
      </c>
    </row>
    <row r="9" spans="1:2" x14ac:dyDescent="0.25">
      <c r="A9" s="1" t="s">
        <v>7</v>
      </c>
    </row>
    <row r="10" spans="1:2" ht="15.75" thickBot="1" x14ac:dyDescent="0.3">
      <c r="A10" t="s">
        <v>8</v>
      </c>
    </row>
    <row r="11" spans="1:2" x14ac:dyDescent="0.25">
      <c r="A11" s="4" t="s">
        <v>9</v>
      </c>
      <c r="B11" s="5" t="s">
        <v>10</v>
      </c>
    </row>
    <row r="12" spans="1:2" x14ac:dyDescent="0.25">
      <c r="A12" s="6">
        <v>0</v>
      </c>
      <c r="B12" s="17">
        <v>16</v>
      </c>
    </row>
    <row r="13" spans="1:2" x14ac:dyDescent="0.25">
      <c r="A13" s="7" t="s">
        <v>11</v>
      </c>
      <c r="B13" s="17">
        <v>19</v>
      </c>
    </row>
    <row r="14" spans="1:2" x14ac:dyDescent="0.25">
      <c r="A14" s="7" t="s">
        <v>12</v>
      </c>
      <c r="B14" s="17">
        <v>4</v>
      </c>
    </row>
    <row r="15" spans="1:2" ht="15.75" thickBot="1" x14ac:dyDescent="0.3">
      <c r="A15" s="8">
        <v>1</v>
      </c>
      <c r="B15" s="16">
        <v>11</v>
      </c>
    </row>
    <row r="17" spans="1:2" x14ac:dyDescent="0.25">
      <c r="A17" s="1" t="s">
        <v>13</v>
      </c>
    </row>
    <row r="18" spans="1:2" x14ac:dyDescent="0.25">
      <c r="A18" s="1" t="s">
        <v>14</v>
      </c>
    </row>
    <row r="19" spans="1:2" ht="15.75" thickBot="1" x14ac:dyDescent="0.3">
      <c r="A19" t="s">
        <v>25</v>
      </c>
    </row>
    <row r="20" spans="1:2" x14ac:dyDescent="0.25">
      <c r="A20" s="9" t="s">
        <v>16</v>
      </c>
      <c r="B20" s="10" t="s">
        <v>17</v>
      </c>
    </row>
    <row r="21" spans="1:2" ht="30" x14ac:dyDescent="0.25">
      <c r="A21" s="11" t="s">
        <v>18</v>
      </c>
      <c r="B21" s="27">
        <v>385827.47</v>
      </c>
    </row>
    <row r="22" spans="1:2" x14ac:dyDescent="0.25">
      <c r="A22" s="12" t="s">
        <v>19</v>
      </c>
      <c r="B22" s="19">
        <v>184137128.28999999</v>
      </c>
    </row>
    <row r="23" spans="1:2" ht="75.75" thickBot="1" x14ac:dyDescent="0.3">
      <c r="A23" s="13" t="s">
        <v>20</v>
      </c>
      <c r="B23" s="21">
        <f>(B21/B22)</f>
        <v>2.0953268554962756E-3</v>
      </c>
    </row>
    <row r="25" spans="1:2" x14ac:dyDescent="0.25">
      <c r="A25" s="1" t="s">
        <v>21</v>
      </c>
    </row>
    <row r="26" spans="1:2" x14ac:dyDescent="0.25">
      <c r="A26" s="1" t="s">
        <v>22</v>
      </c>
    </row>
    <row r="27" spans="1:2" ht="15.75" thickBot="1" x14ac:dyDescent="0.3">
      <c r="A27" t="s">
        <v>23</v>
      </c>
    </row>
    <row r="28" spans="1:2" ht="135.75" thickBot="1" x14ac:dyDescent="0.3">
      <c r="A28" s="14" t="s">
        <v>24</v>
      </c>
      <c r="B28" s="22">
        <v>0</v>
      </c>
    </row>
    <row r="32" spans="1:2" x14ac:dyDescent="0.25">
      <c r="A32" s="23"/>
    </row>
    <row r="33" spans="1:1" x14ac:dyDescent="0.25">
      <c r="A33" s="24"/>
    </row>
    <row r="34" spans="1:1" x14ac:dyDescent="0.25">
      <c r="A34" s="25"/>
    </row>
    <row r="35" spans="1:1" x14ac:dyDescent="0.25">
      <c r="A35" s="24"/>
    </row>
    <row r="36" spans="1:1" x14ac:dyDescent="0.25">
      <c r="A36" s="25"/>
    </row>
    <row r="37" spans="1:1" x14ac:dyDescent="0.25">
      <c r="A37" s="26"/>
    </row>
    <row r="38" spans="1:1" x14ac:dyDescent="0.25">
      <c r="A38" s="2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topLeftCell="A16" zoomScale="80" zoomScaleNormal="80" workbookViewId="0">
      <selection activeCell="A30" sqref="A30:XFD39"/>
    </sheetView>
  </sheetViews>
  <sheetFormatPr defaultRowHeight="15" x14ac:dyDescent="0.25"/>
  <cols>
    <col min="1" max="1" width="30.28515625" customWidth="1"/>
    <col min="2" max="2" width="32.5703125" customWidth="1"/>
    <col min="4" max="4" width="12.28515625" bestFit="1" customWidth="1"/>
  </cols>
  <sheetData>
    <row r="1" spans="1:2" x14ac:dyDescent="0.25">
      <c r="A1" t="s">
        <v>0</v>
      </c>
    </row>
    <row r="2" spans="1:2" x14ac:dyDescent="0.25">
      <c r="A2" s="1" t="s">
        <v>1</v>
      </c>
    </row>
    <row r="3" spans="1:2" x14ac:dyDescent="0.25">
      <c r="A3" s="1" t="s">
        <v>2</v>
      </c>
    </row>
    <row r="4" spans="1:2" ht="15.75" thickBot="1" x14ac:dyDescent="0.3">
      <c r="A4" t="s">
        <v>3</v>
      </c>
    </row>
    <row r="5" spans="1:2" ht="45" x14ac:dyDescent="0.25">
      <c r="A5" s="2" t="s">
        <v>4</v>
      </c>
      <c r="B5" s="3" t="s">
        <v>5</v>
      </c>
    </row>
    <row r="6" spans="1:2" ht="15.75" thickBot="1" x14ac:dyDescent="0.3">
      <c r="A6" s="15">
        <v>7</v>
      </c>
      <c r="B6" s="18">
        <v>5.22</v>
      </c>
    </row>
    <row r="8" spans="1:2" x14ac:dyDescent="0.25">
      <c r="A8" s="1" t="s">
        <v>6</v>
      </c>
    </row>
    <row r="9" spans="1:2" x14ac:dyDescent="0.25">
      <c r="A9" s="1" t="s">
        <v>7</v>
      </c>
    </row>
    <row r="10" spans="1:2" ht="15.75" thickBot="1" x14ac:dyDescent="0.3">
      <c r="A10" t="s">
        <v>8</v>
      </c>
    </row>
    <row r="11" spans="1:2" x14ac:dyDescent="0.25">
      <c r="A11" s="4" t="s">
        <v>9</v>
      </c>
      <c r="B11" s="5" t="s">
        <v>10</v>
      </c>
    </row>
    <row r="12" spans="1:2" x14ac:dyDescent="0.25">
      <c r="A12" s="6">
        <v>0</v>
      </c>
      <c r="B12" s="17">
        <v>1</v>
      </c>
    </row>
    <row r="13" spans="1:2" x14ac:dyDescent="0.25">
      <c r="A13" s="7" t="s">
        <v>11</v>
      </c>
      <c r="B13" s="17">
        <v>5</v>
      </c>
    </row>
    <row r="14" spans="1:2" x14ac:dyDescent="0.25">
      <c r="A14" s="7" t="s">
        <v>12</v>
      </c>
      <c r="B14" s="17">
        <v>0</v>
      </c>
    </row>
    <row r="15" spans="1:2" ht="15.75" thickBot="1" x14ac:dyDescent="0.3">
      <c r="A15" s="8">
        <v>1</v>
      </c>
      <c r="B15" s="16">
        <v>1</v>
      </c>
    </row>
    <row r="17" spans="1:4" x14ac:dyDescent="0.25">
      <c r="A17" s="1" t="s">
        <v>13</v>
      </c>
    </row>
    <row r="18" spans="1:4" x14ac:dyDescent="0.25">
      <c r="A18" s="1" t="s">
        <v>14</v>
      </c>
    </row>
    <row r="19" spans="1:4" ht="15.75" thickBot="1" x14ac:dyDescent="0.3">
      <c r="A19" t="s">
        <v>15</v>
      </c>
    </row>
    <row r="20" spans="1:4" x14ac:dyDescent="0.25">
      <c r="A20" s="9" t="s">
        <v>16</v>
      </c>
      <c r="B20" s="10" t="s">
        <v>17</v>
      </c>
    </row>
    <row r="21" spans="1:4" ht="30" x14ac:dyDescent="0.25">
      <c r="A21" s="11" t="s">
        <v>18</v>
      </c>
      <c r="B21" s="27">
        <v>52910.767850311851</v>
      </c>
      <c r="D21" s="20"/>
    </row>
    <row r="22" spans="1:4" x14ac:dyDescent="0.25">
      <c r="A22" s="12" t="s">
        <v>19</v>
      </c>
      <c r="B22" s="19">
        <v>52530539.509999998</v>
      </c>
    </row>
    <row r="23" spans="1:4" ht="75.75" thickBot="1" x14ac:dyDescent="0.3">
      <c r="A23" s="13" t="s">
        <v>20</v>
      </c>
      <c r="B23" s="21">
        <f>(B21/B22)</f>
        <v>1.007238234060769E-3</v>
      </c>
    </row>
    <row r="25" spans="1:4" x14ac:dyDescent="0.25">
      <c r="A25" s="1" t="s">
        <v>21</v>
      </c>
    </row>
    <row r="26" spans="1:4" x14ac:dyDescent="0.25">
      <c r="A26" s="1" t="s">
        <v>22</v>
      </c>
    </row>
    <row r="27" spans="1:4" ht="15.75" thickBot="1" x14ac:dyDescent="0.3">
      <c r="A27" t="s">
        <v>23</v>
      </c>
    </row>
    <row r="28" spans="1:4" ht="135.75" thickBot="1" x14ac:dyDescent="0.3">
      <c r="A28" s="14" t="s">
        <v>24</v>
      </c>
      <c r="B28" s="22">
        <f>24/2400.6</f>
        <v>9.997500624843789E-3</v>
      </c>
    </row>
    <row r="32" spans="1:4" x14ac:dyDescent="0.25">
      <c r="A32" s="23"/>
    </row>
    <row r="33" spans="1:1" x14ac:dyDescent="0.25">
      <c r="A33" s="24"/>
    </row>
    <row r="34" spans="1:1" x14ac:dyDescent="0.25">
      <c r="A34" s="25"/>
    </row>
    <row r="35" spans="1:1" x14ac:dyDescent="0.25">
      <c r="A35" s="24"/>
    </row>
    <row r="36" spans="1:1" x14ac:dyDescent="0.25">
      <c r="A36" s="25"/>
    </row>
    <row r="37" spans="1:1" x14ac:dyDescent="0.25">
      <c r="A37" s="26"/>
    </row>
    <row r="38" spans="1:1" x14ac:dyDescent="0.25">
      <c r="A38" s="2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8"/>
  <sheetViews>
    <sheetView topLeftCell="A28" workbookViewId="0">
      <selection activeCell="A29" sqref="A29:XFD38"/>
    </sheetView>
  </sheetViews>
  <sheetFormatPr defaultRowHeight="15" x14ac:dyDescent="0.25"/>
  <cols>
    <col min="1" max="1" width="30.28515625" customWidth="1"/>
    <col min="2" max="2" width="32.5703125" customWidth="1"/>
  </cols>
  <sheetData>
    <row r="1" spans="1:2" x14ac:dyDescent="0.25">
      <c r="A1" t="s">
        <v>0</v>
      </c>
    </row>
    <row r="2" spans="1:2" x14ac:dyDescent="0.25">
      <c r="A2" s="1" t="s">
        <v>1</v>
      </c>
    </row>
    <row r="3" spans="1:2" x14ac:dyDescent="0.25">
      <c r="A3" s="1" t="s">
        <v>2</v>
      </c>
    </row>
    <row r="4" spans="1:2" ht="15.75" thickBot="1" x14ac:dyDescent="0.3">
      <c r="A4" t="s">
        <v>3</v>
      </c>
    </row>
    <row r="5" spans="1:2" ht="45" x14ac:dyDescent="0.25">
      <c r="A5" s="2" t="s">
        <v>4</v>
      </c>
      <c r="B5" s="3" t="s">
        <v>5</v>
      </c>
    </row>
    <row r="6" spans="1:2" ht="15.75" thickBot="1" x14ac:dyDescent="0.3">
      <c r="A6" s="15">
        <v>58</v>
      </c>
      <c r="B6" s="18">
        <f>52.38-0.8</f>
        <v>51.580000000000005</v>
      </c>
    </row>
    <row r="8" spans="1:2" x14ac:dyDescent="0.25">
      <c r="A8" s="1" t="s">
        <v>6</v>
      </c>
    </row>
    <row r="9" spans="1:2" x14ac:dyDescent="0.25">
      <c r="A9" s="1" t="s">
        <v>7</v>
      </c>
    </row>
    <row r="10" spans="1:2" ht="15.75" thickBot="1" x14ac:dyDescent="0.3">
      <c r="A10" t="s">
        <v>8</v>
      </c>
    </row>
    <row r="11" spans="1:2" x14ac:dyDescent="0.25">
      <c r="A11" s="4" t="s">
        <v>9</v>
      </c>
      <c r="B11" s="5" t="s">
        <v>10</v>
      </c>
    </row>
    <row r="12" spans="1:2" x14ac:dyDescent="0.25">
      <c r="A12" s="6">
        <v>0</v>
      </c>
      <c r="B12" s="17">
        <v>24</v>
      </c>
    </row>
    <row r="13" spans="1:2" x14ac:dyDescent="0.25">
      <c r="A13" s="7" t="s">
        <v>11</v>
      </c>
      <c r="B13" s="17">
        <v>22</v>
      </c>
    </row>
    <row r="14" spans="1:2" x14ac:dyDescent="0.25">
      <c r="A14" s="7" t="s">
        <v>12</v>
      </c>
      <c r="B14" s="17">
        <v>3</v>
      </c>
    </row>
    <row r="15" spans="1:2" ht="15.75" thickBot="1" x14ac:dyDescent="0.3">
      <c r="A15" s="8">
        <v>1</v>
      </c>
      <c r="B15" s="16">
        <v>9</v>
      </c>
    </row>
    <row r="17" spans="1:2" x14ac:dyDescent="0.25">
      <c r="A17" s="1" t="s">
        <v>13</v>
      </c>
    </row>
    <row r="18" spans="1:2" x14ac:dyDescent="0.25">
      <c r="A18" s="1" t="s">
        <v>14</v>
      </c>
    </row>
    <row r="19" spans="1:2" ht="15.75" thickBot="1" x14ac:dyDescent="0.3">
      <c r="A19" t="s">
        <v>25</v>
      </c>
    </row>
    <row r="20" spans="1:2" x14ac:dyDescent="0.25">
      <c r="A20" s="9" t="s">
        <v>16</v>
      </c>
      <c r="B20" s="10" t="s">
        <v>17</v>
      </c>
    </row>
    <row r="21" spans="1:2" ht="30" x14ac:dyDescent="0.25">
      <c r="A21" s="11" t="s">
        <v>18</v>
      </c>
      <c r="B21" s="19">
        <v>327949.87200000009</v>
      </c>
    </row>
    <row r="22" spans="1:2" x14ac:dyDescent="0.25">
      <c r="A22" s="12" t="s">
        <v>19</v>
      </c>
      <c r="B22" s="19">
        <v>191009209.94999999</v>
      </c>
    </row>
    <row r="23" spans="1:2" ht="75.75" thickBot="1" x14ac:dyDescent="0.3">
      <c r="A23" s="13" t="s">
        <v>20</v>
      </c>
      <c r="B23" s="21">
        <f>(B21/B22)*100</f>
        <v>0.17169322468055165</v>
      </c>
    </row>
    <row r="25" spans="1:2" x14ac:dyDescent="0.25">
      <c r="A25" s="1" t="s">
        <v>21</v>
      </c>
    </row>
    <row r="26" spans="1:2" x14ac:dyDescent="0.25">
      <c r="A26" s="1" t="s">
        <v>22</v>
      </c>
    </row>
    <row r="27" spans="1:2" ht="15.75" thickBot="1" x14ac:dyDescent="0.3">
      <c r="A27" t="s">
        <v>23</v>
      </c>
    </row>
    <row r="28" spans="1:2" ht="135.75" thickBot="1" x14ac:dyDescent="0.3">
      <c r="A28" s="14" t="s">
        <v>24</v>
      </c>
      <c r="B28" s="22">
        <v>7.7999999999999996E-3</v>
      </c>
    </row>
    <row r="32" spans="1:2" x14ac:dyDescent="0.25">
      <c r="A32" s="23"/>
    </row>
    <row r="33" spans="1:1" x14ac:dyDescent="0.25">
      <c r="A33" s="24"/>
    </row>
    <row r="34" spans="1:1" x14ac:dyDescent="0.25">
      <c r="A34" s="25"/>
    </row>
    <row r="35" spans="1:1" x14ac:dyDescent="0.25">
      <c r="A35" s="24"/>
    </row>
    <row r="36" spans="1:1" x14ac:dyDescent="0.25">
      <c r="A36" s="25"/>
    </row>
    <row r="37" spans="1:1" x14ac:dyDescent="0.25">
      <c r="A37" s="26"/>
    </row>
    <row r="38" spans="1:1" x14ac:dyDescent="0.25">
      <c r="A38" s="2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8"/>
  <sheetViews>
    <sheetView topLeftCell="A25" workbookViewId="0">
      <selection activeCell="D32" sqref="D32"/>
    </sheetView>
  </sheetViews>
  <sheetFormatPr defaultRowHeight="15" x14ac:dyDescent="0.25"/>
  <cols>
    <col min="1" max="1" width="30.28515625" customWidth="1"/>
    <col min="2" max="2" width="32.5703125" customWidth="1"/>
    <col min="4" max="4" width="12.28515625" bestFit="1" customWidth="1"/>
  </cols>
  <sheetData>
    <row r="1" spans="1:2" x14ac:dyDescent="0.25">
      <c r="A1" t="s">
        <v>0</v>
      </c>
    </row>
    <row r="2" spans="1:2" x14ac:dyDescent="0.25">
      <c r="A2" s="1" t="s">
        <v>1</v>
      </c>
    </row>
    <row r="3" spans="1:2" x14ac:dyDescent="0.25">
      <c r="A3" s="1" t="s">
        <v>2</v>
      </c>
    </row>
    <row r="4" spans="1:2" ht="15.75" thickBot="1" x14ac:dyDescent="0.3">
      <c r="A4" t="s">
        <v>3</v>
      </c>
    </row>
    <row r="5" spans="1:2" ht="45" x14ac:dyDescent="0.25">
      <c r="A5" s="2" t="s">
        <v>4</v>
      </c>
      <c r="B5" s="3" t="s">
        <v>5</v>
      </c>
    </row>
    <row r="6" spans="1:2" ht="15.75" thickBot="1" x14ac:dyDescent="0.3">
      <c r="A6" s="15">
        <v>10</v>
      </c>
      <c r="B6" s="18">
        <v>7.63</v>
      </c>
    </row>
    <row r="8" spans="1:2" x14ac:dyDescent="0.25">
      <c r="A8" s="1" t="s">
        <v>6</v>
      </c>
    </row>
    <row r="9" spans="1:2" x14ac:dyDescent="0.25">
      <c r="A9" s="1" t="s">
        <v>7</v>
      </c>
    </row>
    <row r="10" spans="1:2" ht="15.75" thickBot="1" x14ac:dyDescent="0.3">
      <c r="A10" t="s">
        <v>8</v>
      </c>
    </row>
    <row r="11" spans="1:2" x14ac:dyDescent="0.25">
      <c r="A11" s="4" t="s">
        <v>9</v>
      </c>
      <c r="B11" s="5" t="s">
        <v>10</v>
      </c>
    </row>
    <row r="12" spans="1:2" x14ac:dyDescent="0.25">
      <c r="A12" s="6">
        <v>0</v>
      </c>
      <c r="B12" s="17">
        <v>2</v>
      </c>
    </row>
    <row r="13" spans="1:2" x14ac:dyDescent="0.25">
      <c r="A13" s="7" t="s">
        <v>11</v>
      </c>
      <c r="B13" s="17">
        <v>6</v>
      </c>
    </row>
    <row r="14" spans="1:2" x14ac:dyDescent="0.25">
      <c r="A14" s="7" t="s">
        <v>12</v>
      </c>
      <c r="B14" s="17">
        <v>0</v>
      </c>
    </row>
    <row r="15" spans="1:2" ht="15.75" thickBot="1" x14ac:dyDescent="0.3">
      <c r="A15" s="8">
        <v>1</v>
      </c>
      <c r="B15" s="16">
        <v>2</v>
      </c>
    </row>
    <row r="17" spans="1:4" x14ac:dyDescent="0.25">
      <c r="A17" s="1" t="s">
        <v>13</v>
      </c>
    </row>
    <row r="18" spans="1:4" x14ac:dyDescent="0.25">
      <c r="A18" s="1" t="s">
        <v>14</v>
      </c>
    </row>
    <row r="19" spans="1:4" ht="15.75" thickBot="1" x14ac:dyDescent="0.3">
      <c r="A19" t="s">
        <v>15</v>
      </c>
    </row>
    <row r="20" spans="1:4" x14ac:dyDescent="0.25">
      <c r="A20" s="9" t="s">
        <v>16</v>
      </c>
      <c r="B20" s="10" t="s">
        <v>17</v>
      </c>
    </row>
    <row r="21" spans="1:4" ht="30" x14ac:dyDescent="0.25">
      <c r="A21" s="11" t="s">
        <v>18</v>
      </c>
      <c r="B21" s="19">
        <v>78011.165189189182</v>
      </c>
      <c r="D21" s="20"/>
    </row>
    <row r="22" spans="1:4" x14ac:dyDescent="0.25">
      <c r="A22" s="12" t="s">
        <v>19</v>
      </c>
      <c r="B22" s="19">
        <v>47274146.869999997</v>
      </c>
    </row>
    <row r="23" spans="1:4" ht="75.75" thickBot="1" x14ac:dyDescent="0.3">
      <c r="A23" s="13" t="s">
        <v>20</v>
      </c>
      <c r="B23" s="21">
        <f>(B21/B22)*100</f>
        <v>0.165018663168504</v>
      </c>
    </row>
    <row r="25" spans="1:4" x14ac:dyDescent="0.25">
      <c r="A25" s="1" t="s">
        <v>21</v>
      </c>
    </row>
    <row r="26" spans="1:4" x14ac:dyDescent="0.25">
      <c r="A26" s="1" t="s">
        <v>22</v>
      </c>
    </row>
    <row r="27" spans="1:4" ht="15.75" thickBot="1" x14ac:dyDescent="0.3">
      <c r="A27" t="s">
        <v>23</v>
      </c>
    </row>
    <row r="28" spans="1:4" ht="135.75" thickBot="1" x14ac:dyDescent="0.3">
      <c r="A28" s="14" t="s">
        <v>24</v>
      </c>
      <c r="B28" s="22">
        <v>1.0200000000000001E-2</v>
      </c>
    </row>
    <row r="32" spans="1:4" x14ac:dyDescent="0.25">
      <c r="A32" s="23"/>
    </row>
    <row r="33" spans="1:1" x14ac:dyDescent="0.25">
      <c r="A33" s="24"/>
    </row>
    <row r="34" spans="1:1" x14ac:dyDescent="0.25">
      <c r="A34" s="25"/>
    </row>
    <row r="35" spans="1:1" x14ac:dyDescent="0.25">
      <c r="A35" s="24"/>
    </row>
    <row r="36" spans="1:1" x14ac:dyDescent="0.25">
      <c r="A36" s="25"/>
    </row>
    <row r="37" spans="1:1" x14ac:dyDescent="0.25">
      <c r="A37" s="26"/>
    </row>
    <row r="38" spans="1:1" x14ac:dyDescent="0.25">
      <c r="A38" s="2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8"/>
  <sheetViews>
    <sheetView topLeftCell="A22" workbookViewId="0">
      <selection activeCell="A33" sqref="A33"/>
    </sheetView>
  </sheetViews>
  <sheetFormatPr defaultRowHeight="15" x14ac:dyDescent="0.25"/>
  <cols>
    <col min="1" max="1" width="30.28515625" customWidth="1"/>
    <col min="2" max="2" width="32.5703125" customWidth="1"/>
  </cols>
  <sheetData>
    <row r="1" spans="1:2" x14ac:dyDescent="0.25">
      <c r="A1" t="s">
        <v>0</v>
      </c>
    </row>
    <row r="2" spans="1:2" x14ac:dyDescent="0.25">
      <c r="A2" s="1" t="s">
        <v>1</v>
      </c>
    </row>
    <row r="3" spans="1:2" x14ac:dyDescent="0.25">
      <c r="A3" s="1" t="s">
        <v>2</v>
      </c>
    </row>
    <row r="4" spans="1:2" ht="15.75" thickBot="1" x14ac:dyDescent="0.3">
      <c r="A4" t="s">
        <v>3</v>
      </c>
    </row>
    <row r="5" spans="1:2" ht="45" x14ac:dyDescent="0.25">
      <c r="A5" s="2" t="s">
        <v>4</v>
      </c>
      <c r="B5" s="3" t="s">
        <v>5</v>
      </c>
    </row>
    <row r="6" spans="1:2" ht="15.75" thickBot="1" x14ac:dyDescent="0.3">
      <c r="A6" s="15">
        <v>70</v>
      </c>
      <c r="B6" s="18">
        <v>64.790000000000006</v>
      </c>
    </row>
    <row r="8" spans="1:2" x14ac:dyDescent="0.25">
      <c r="A8" s="1" t="s">
        <v>6</v>
      </c>
    </row>
    <row r="9" spans="1:2" x14ac:dyDescent="0.25">
      <c r="A9" s="1" t="s">
        <v>7</v>
      </c>
    </row>
    <row r="10" spans="1:2" ht="15.75" thickBot="1" x14ac:dyDescent="0.3">
      <c r="A10" t="s">
        <v>8</v>
      </c>
    </row>
    <row r="11" spans="1:2" x14ac:dyDescent="0.25">
      <c r="A11" s="4" t="s">
        <v>9</v>
      </c>
      <c r="B11" s="5" t="s">
        <v>10</v>
      </c>
    </row>
    <row r="12" spans="1:2" x14ac:dyDescent="0.25">
      <c r="A12" s="6">
        <v>0</v>
      </c>
      <c r="B12" s="17">
        <v>0</v>
      </c>
    </row>
    <row r="13" spans="1:2" x14ac:dyDescent="0.25">
      <c r="A13" s="7" t="s">
        <v>11</v>
      </c>
      <c r="B13" s="17">
        <v>56</v>
      </c>
    </row>
    <row r="14" spans="1:2" x14ac:dyDescent="0.25">
      <c r="A14" s="7" t="s">
        <v>12</v>
      </c>
      <c r="B14" s="17">
        <v>8</v>
      </c>
    </row>
    <row r="15" spans="1:2" ht="15.75" thickBot="1" x14ac:dyDescent="0.3">
      <c r="A15" s="8">
        <v>1</v>
      </c>
      <c r="B15" s="16">
        <v>6</v>
      </c>
    </row>
    <row r="17" spans="1:2" x14ac:dyDescent="0.25">
      <c r="A17" s="1" t="s">
        <v>13</v>
      </c>
    </row>
    <row r="18" spans="1:2" x14ac:dyDescent="0.25">
      <c r="A18" s="1" t="s">
        <v>14</v>
      </c>
    </row>
    <row r="19" spans="1:2" ht="15.75" thickBot="1" x14ac:dyDescent="0.3">
      <c r="A19" t="s">
        <v>25</v>
      </c>
    </row>
    <row r="20" spans="1:2" x14ac:dyDescent="0.25">
      <c r="A20" s="9" t="s">
        <v>16</v>
      </c>
      <c r="B20" s="10" t="s">
        <v>17</v>
      </c>
    </row>
    <row r="21" spans="1:2" ht="30" x14ac:dyDescent="0.25">
      <c r="A21" s="11" t="s">
        <v>18</v>
      </c>
      <c r="B21" s="19">
        <v>343981.16641614219</v>
      </c>
    </row>
    <row r="22" spans="1:2" x14ac:dyDescent="0.25">
      <c r="A22" s="12" t="s">
        <v>19</v>
      </c>
      <c r="B22" s="19">
        <v>182557895.53</v>
      </c>
    </row>
    <row r="23" spans="1:2" ht="75.75" thickBot="1" x14ac:dyDescent="0.3">
      <c r="A23" s="13" t="s">
        <v>20</v>
      </c>
      <c r="B23" s="21">
        <f>B21/B22</f>
        <v>1.8842305637753985E-3</v>
      </c>
    </row>
    <row r="25" spans="1:2" x14ac:dyDescent="0.25">
      <c r="A25" s="1" t="s">
        <v>21</v>
      </c>
    </row>
    <row r="26" spans="1:2" x14ac:dyDescent="0.25">
      <c r="A26" s="1" t="s">
        <v>22</v>
      </c>
    </row>
    <row r="27" spans="1:2" ht="15.75" thickBot="1" x14ac:dyDescent="0.3">
      <c r="A27" t="s">
        <v>23</v>
      </c>
    </row>
    <row r="28" spans="1:2" ht="135.75" thickBot="1" x14ac:dyDescent="0.3">
      <c r="A28" s="14" t="s">
        <v>24</v>
      </c>
      <c r="B28" s="22">
        <v>2.18E-2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2024 25</vt:lpstr>
      <vt:lpstr>2023 24</vt:lpstr>
      <vt:lpstr>Central - Summary 2022 23 </vt:lpstr>
      <vt:lpstr>Schools - Summary 2022 23</vt:lpstr>
      <vt:lpstr>Central - Summary 2021 22 </vt:lpstr>
      <vt:lpstr>Schools - Summary 2021 22</vt:lpstr>
      <vt:lpstr>Central - Summary 2020 21</vt:lpstr>
      <vt:lpstr>Schools - Summary 2020 21</vt:lpstr>
      <vt:lpstr>Central - Summary 2019 20</vt:lpstr>
      <vt:lpstr>Schools - Summary 2019 20</vt:lpstr>
      <vt:lpstr>Central - Summary 2018 19</vt:lpstr>
      <vt:lpstr>Schools - Summary 2018 19</vt:lpstr>
      <vt:lpstr>Central - Summary 2017 18</vt:lpstr>
      <vt:lpstr>Schools - Summary 2017 18</vt:lpstr>
      <vt:lpstr>2016 17</vt:lpstr>
      <vt:lpstr>2015 16</vt:lpstr>
      <vt:lpstr>2014 15</vt:lpstr>
      <vt:lpstr>2013 14</vt:lpstr>
    </vt:vector>
  </TitlesOfParts>
  <Company>Nottingham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Hing Cao</dc:creator>
  <cp:lastModifiedBy>David Brewster</cp:lastModifiedBy>
  <dcterms:created xsi:type="dcterms:W3CDTF">2018-07-23T12:59:10Z</dcterms:created>
  <dcterms:modified xsi:type="dcterms:W3CDTF">2025-07-24T11:31:20Z</dcterms:modified>
</cp:coreProperties>
</file>